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44" i="1" l="1"/>
  <c r="E49" i="1" l="1"/>
  <c r="E45" i="1"/>
  <c r="E35" i="1"/>
  <c r="E32" i="1"/>
  <c r="E28" i="1"/>
  <c r="E27" i="1"/>
  <c r="E24" i="1"/>
  <c r="E23" i="1"/>
  <c r="E20" i="1"/>
  <c r="E19" i="1"/>
  <c r="D19" i="1" l="1"/>
  <c r="G32" i="1" l="1"/>
  <c r="F32" i="1" s="1"/>
  <c r="I49" i="1" l="1"/>
  <c r="H49" i="1"/>
  <c r="F49" i="1"/>
  <c r="D49" i="1"/>
  <c r="I48" i="1"/>
  <c r="G48" i="1"/>
  <c r="H48" i="1" s="1"/>
  <c r="F48" i="1"/>
  <c r="E48" i="1"/>
  <c r="D48" i="1"/>
  <c r="G47" i="1"/>
  <c r="F47" i="1"/>
  <c r="E47" i="1"/>
  <c r="D47" i="1"/>
  <c r="H47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G45" i="1"/>
  <c r="F45" i="1" s="1"/>
  <c r="D45" i="1"/>
  <c r="G44" i="1"/>
  <c r="F44" i="1" s="1"/>
  <c r="F40" i="1" s="1"/>
  <c r="D44" i="1"/>
  <c r="D40" i="1" s="1"/>
  <c r="I43" i="1"/>
  <c r="G43" i="1"/>
  <c r="H43" i="1" s="1"/>
  <c r="F43" i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E42" i="1"/>
  <c r="AG41" i="1"/>
  <c r="AF41" i="1"/>
  <c r="AF11" i="1" s="1"/>
  <c r="AE41" i="1"/>
  <c r="AD41" i="1"/>
  <c r="AC41" i="1"/>
  <c r="AB41" i="1"/>
  <c r="AB11" i="1" s="1"/>
  <c r="AA41" i="1"/>
  <c r="Z41" i="1"/>
  <c r="Y41" i="1"/>
  <c r="X41" i="1"/>
  <c r="X11" i="1" s="1"/>
  <c r="W41" i="1"/>
  <c r="W11" i="1" s="1"/>
  <c r="V41" i="1"/>
  <c r="U41" i="1"/>
  <c r="T41" i="1"/>
  <c r="T11" i="1" s="1"/>
  <c r="S41" i="1"/>
  <c r="S11" i="1" s="1"/>
  <c r="R41" i="1"/>
  <c r="Q41" i="1"/>
  <c r="P41" i="1"/>
  <c r="P11" i="1" s="1"/>
  <c r="O41" i="1"/>
  <c r="O11" i="1" s="1"/>
  <c r="N41" i="1"/>
  <c r="M41" i="1"/>
  <c r="L41" i="1"/>
  <c r="L11" i="1" s="1"/>
  <c r="K41" i="1"/>
  <c r="K11" i="1" s="1"/>
  <c r="J41" i="1"/>
  <c r="G41" i="1"/>
  <c r="E41" i="1"/>
  <c r="D41" i="1"/>
  <c r="AG40" i="1"/>
  <c r="AF40" i="1"/>
  <c r="AE40" i="1"/>
  <c r="AD40" i="1"/>
  <c r="AC40" i="1"/>
  <c r="AC38" i="1" s="1"/>
  <c r="AB40" i="1"/>
  <c r="AA40" i="1"/>
  <c r="Z40" i="1"/>
  <c r="Y40" i="1"/>
  <c r="Y38" i="1" s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G39" i="1" s="1"/>
  <c r="F39" i="1" s="1"/>
  <c r="L39" i="1"/>
  <c r="K39" i="1"/>
  <c r="J39" i="1"/>
  <c r="D39" i="1" s="1"/>
  <c r="AG38" i="1"/>
  <c r="U38" i="1"/>
  <c r="Q38" i="1"/>
  <c r="M38" i="1"/>
  <c r="G36" i="1"/>
  <c r="E36" i="1"/>
  <c r="D36" i="1"/>
  <c r="G35" i="1"/>
  <c r="E33" i="1"/>
  <c r="D35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H32" i="1"/>
  <c r="I32" i="1"/>
  <c r="D32" i="1"/>
  <c r="G31" i="1"/>
  <c r="F31" i="1"/>
  <c r="E31" i="1"/>
  <c r="D31" i="1"/>
  <c r="D29" i="1" s="1"/>
  <c r="H30" i="1"/>
  <c r="G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Q28" i="1"/>
  <c r="Q25" i="1" s="1"/>
  <c r="D28" i="1"/>
  <c r="G27" i="1"/>
  <c r="F27" i="1" s="1"/>
  <c r="E25" i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P25" i="1"/>
  <c r="O25" i="1"/>
  <c r="N25" i="1"/>
  <c r="M25" i="1"/>
  <c r="L25" i="1"/>
  <c r="K25" i="1"/>
  <c r="J25" i="1"/>
  <c r="U24" i="1"/>
  <c r="U21" i="1" s="1"/>
  <c r="D24" i="1"/>
  <c r="G23" i="1"/>
  <c r="E21" i="1"/>
  <c r="D23" i="1"/>
  <c r="G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D20" i="1"/>
  <c r="G18" i="1"/>
  <c r="E18" i="1"/>
  <c r="D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E16" i="1"/>
  <c r="AD16" i="1"/>
  <c r="AC16" i="1"/>
  <c r="AC11" i="1" s="1"/>
  <c r="AB16" i="1"/>
  <c r="AA16" i="1"/>
  <c r="Z16" i="1"/>
  <c r="Z11" i="1" s="1"/>
  <c r="Y16" i="1"/>
  <c r="Y11" i="1" s="1"/>
  <c r="X16" i="1"/>
  <c r="W16" i="1"/>
  <c r="V16" i="1"/>
  <c r="U16" i="1"/>
  <c r="T16" i="1"/>
  <c r="S16" i="1"/>
  <c r="R16" i="1"/>
  <c r="P16" i="1"/>
  <c r="O16" i="1"/>
  <c r="N16" i="1"/>
  <c r="M16" i="1"/>
  <c r="L16" i="1"/>
  <c r="K16" i="1"/>
  <c r="J16" i="1"/>
  <c r="E16" i="1"/>
  <c r="AF15" i="1"/>
  <c r="AE15" i="1"/>
  <c r="AD15" i="1"/>
  <c r="AC15" i="1"/>
  <c r="AC10" i="1" s="1"/>
  <c r="AB15" i="1"/>
  <c r="AA15" i="1"/>
  <c r="Z15" i="1"/>
  <c r="Y15" i="1"/>
  <c r="X15" i="1"/>
  <c r="W15" i="1"/>
  <c r="V15" i="1"/>
  <c r="V13" i="1" s="1"/>
  <c r="U15" i="1"/>
  <c r="U13" i="1" s="1"/>
  <c r="T15" i="1"/>
  <c r="S15" i="1"/>
  <c r="R15" i="1"/>
  <c r="R13" i="1" s="1"/>
  <c r="Q15" i="1"/>
  <c r="P15" i="1"/>
  <c r="O15" i="1"/>
  <c r="N15" i="1"/>
  <c r="N13" i="1" s="1"/>
  <c r="M15" i="1"/>
  <c r="L15" i="1"/>
  <c r="K15" i="1"/>
  <c r="J15" i="1"/>
  <c r="E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S13" i="1" s="1"/>
  <c r="R14" i="1"/>
  <c r="Q14" i="1"/>
  <c r="P14" i="1"/>
  <c r="O14" i="1"/>
  <c r="O13" i="1" s="1"/>
  <c r="N14" i="1"/>
  <c r="M14" i="1"/>
  <c r="L14" i="1"/>
  <c r="D14" i="1" s="1"/>
  <c r="K14" i="1"/>
  <c r="K13" i="1" s="1"/>
  <c r="J14" i="1"/>
  <c r="E14" i="1"/>
  <c r="AD13" i="1"/>
  <c r="J13" i="1"/>
  <c r="AG11" i="1"/>
  <c r="AD11" i="1"/>
  <c r="V11" i="1"/>
  <c r="U11" i="1"/>
  <c r="R11" i="1"/>
  <c r="N11" i="1"/>
  <c r="M11" i="1"/>
  <c r="J11" i="1"/>
  <c r="AB10" i="1"/>
  <c r="AB8" i="1" s="1"/>
  <c r="X10" i="1"/>
  <c r="X8" i="1" s="1"/>
  <c r="T10" i="1"/>
  <c r="T8" i="1" s="1"/>
  <c r="Q10" i="1"/>
  <c r="P10" i="1"/>
  <c r="M10" i="1"/>
  <c r="M8" i="1" s="1"/>
  <c r="G9" i="1"/>
  <c r="E9" i="1"/>
  <c r="D9" i="1"/>
  <c r="H9" i="1" s="1"/>
  <c r="W13" i="1" l="1"/>
  <c r="U10" i="1"/>
  <c r="I23" i="1"/>
  <c r="Y13" i="1"/>
  <c r="Y10" i="1"/>
  <c r="Y8" i="1" s="1"/>
  <c r="H20" i="1"/>
  <c r="Z13" i="1"/>
  <c r="D16" i="1"/>
  <c r="P8" i="1"/>
  <c r="AF10" i="1"/>
  <c r="AF8" i="1" s="1"/>
  <c r="D15" i="1"/>
  <c r="AA13" i="1"/>
  <c r="AA11" i="1"/>
  <c r="G40" i="1"/>
  <c r="I40" i="1" s="1"/>
  <c r="E11" i="1"/>
  <c r="AC13" i="1"/>
  <c r="F20" i="1"/>
  <c r="AE11" i="1"/>
  <c r="AE13" i="1"/>
  <c r="D42" i="1"/>
  <c r="D38" i="1"/>
  <c r="H27" i="1"/>
  <c r="H23" i="1"/>
  <c r="L10" i="1"/>
  <c r="L8" i="1" s="1"/>
  <c r="I41" i="1"/>
  <c r="F18" i="1"/>
  <c r="I18" i="1"/>
  <c r="F22" i="1"/>
  <c r="I22" i="1"/>
  <c r="I36" i="1"/>
  <c r="H36" i="1"/>
  <c r="AC8" i="1"/>
  <c r="H18" i="1"/>
  <c r="AG17" i="1"/>
  <c r="G19" i="1"/>
  <c r="H22" i="1"/>
  <c r="F26" i="1"/>
  <c r="I26" i="1"/>
  <c r="T38" i="1"/>
  <c r="E39" i="1"/>
  <c r="N38" i="1"/>
  <c r="N10" i="1"/>
  <c r="N8" i="1" s="1"/>
  <c r="V38" i="1"/>
  <c r="V10" i="1"/>
  <c r="V8" i="1" s="1"/>
  <c r="AD38" i="1"/>
  <c r="AD10" i="1"/>
  <c r="AD8" i="1" s="1"/>
  <c r="F41" i="1"/>
  <c r="F9" i="1"/>
  <c r="I9" i="1"/>
  <c r="L13" i="1"/>
  <c r="P13" i="1"/>
  <c r="T13" i="1"/>
  <c r="X13" i="1"/>
  <c r="AB13" i="1"/>
  <c r="AF13" i="1"/>
  <c r="Q16" i="1"/>
  <c r="Q11" i="1" s="1"/>
  <c r="Q8" i="1" s="1"/>
  <c r="D17" i="1"/>
  <c r="I20" i="1"/>
  <c r="D21" i="1"/>
  <c r="G24" i="1"/>
  <c r="H26" i="1"/>
  <c r="I27" i="1"/>
  <c r="E29" i="1"/>
  <c r="I31" i="1"/>
  <c r="G33" i="1"/>
  <c r="F34" i="1"/>
  <c r="I34" i="1"/>
  <c r="H35" i="1"/>
  <c r="K38" i="1"/>
  <c r="K10" i="1"/>
  <c r="O38" i="1"/>
  <c r="O10" i="1"/>
  <c r="O8" i="1" s="1"/>
  <c r="S38" i="1"/>
  <c r="S10" i="1"/>
  <c r="S8" i="1" s="1"/>
  <c r="W38" i="1"/>
  <c r="W10" i="1"/>
  <c r="W8" i="1" s="1"/>
  <c r="AA38" i="1"/>
  <c r="AA10" i="1"/>
  <c r="AE38" i="1"/>
  <c r="AE10" i="1"/>
  <c r="G42" i="1"/>
  <c r="I44" i="1"/>
  <c r="I45" i="1"/>
  <c r="H45" i="1"/>
  <c r="H46" i="1"/>
  <c r="E46" i="1"/>
  <c r="E13" i="1"/>
  <c r="D33" i="1"/>
  <c r="I47" i="1"/>
  <c r="E10" i="1"/>
  <c r="U8" i="1"/>
  <c r="G14" i="1"/>
  <c r="H31" i="1"/>
  <c r="L38" i="1"/>
  <c r="AB38" i="1"/>
  <c r="J38" i="1"/>
  <c r="J10" i="1"/>
  <c r="R38" i="1"/>
  <c r="R10" i="1"/>
  <c r="R8" i="1" s="1"/>
  <c r="Z38" i="1"/>
  <c r="Z10" i="1"/>
  <c r="Z8" i="1" s="1"/>
  <c r="H41" i="1"/>
  <c r="F42" i="1"/>
  <c r="D11" i="1"/>
  <c r="M13" i="1"/>
  <c r="Q13" i="1"/>
  <c r="AG15" i="1"/>
  <c r="G15" i="1" s="1"/>
  <c r="E17" i="1"/>
  <c r="D25" i="1"/>
  <c r="G28" i="1"/>
  <c r="H29" i="1"/>
  <c r="F30" i="1"/>
  <c r="F29" i="1" s="1"/>
  <c r="I30" i="1"/>
  <c r="H34" i="1"/>
  <c r="I35" i="1"/>
  <c r="F36" i="1"/>
  <c r="F33" i="1" s="1"/>
  <c r="P38" i="1"/>
  <c r="X38" i="1"/>
  <c r="AF38" i="1"/>
  <c r="H39" i="1"/>
  <c r="F38" i="1"/>
  <c r="G11" i="1"/>
  <c r="H44" i="1"/>
  <c r="F46" i="1"/>
  <c r="H40" i="1" l="1"/>
  <c r="G38" i="1"/>
  <c r="H38" i="1" s="1"/>
  <c r="D13" i="1"/>
  <c r="AA8" i="1"/>
  <c r="F19" i="1"/>
  <c r="F15" i="1" s="1"/>
  <c r="F10" i="1" s="1"/>
  <c r="AE8" i="1"/>
  <c r="I28" i="1"/>
  <c r="H28" i="1"/>
  <c r="F28" i="1"/>
  <c r="F25" i="1" s="1"/>
  <c r="G25" i="1"/>
  <c r="F14" i="1"/>
  <c r="I14" i="1"/>
  <c r="H14" i="1"/>
  <c r="I39" i="1"/>
  <c r="E38" i="1"/>
  <c r="H11" i="1"/>
  <c r="I11" i="1"/>
  <c r="K8" i="1"/>
  <c r="I24" i="1"/>
  <c r="H24" i="1"/>
  <c r="F24" i="1"/>
  <c r="G21" i="1"/>
  <c r="I46" i="1"/>
  <c r="H19" i="1"/>
  <c r="G17" i="1"/>
  <c r="I19" i="1"/>
  <c r="I15" i="1"/>
  <c r="H15" i="1"/>
  <c r="E8" i="1"/>
  <c r="I42" i="1"/>
  <c r="H42" i="1"/>
  <c r="I33" i="1"/>
  <c r="H33" i="1"/>
  <c r="I29" i="1"/>
  <c r="AG13" i="1"/>
  <c r="AG10" i="1"/>
  <c r="AG8" i="1" s="1"/>
  <c r="J8" i="1"/>
  <c r="D10" i="1"/>
  <c r="D8" i="1" s="1"/>
  <c r="G16" i="1"/>
  <c r="F17" i="1" l="1"/>
  <c r="I38" i="1"/>
  <c r="H16" i="1"/>
  <c r="I16" i="1"/>
  <c r="G13" i="1"/>
  <c r="I17" i="1"/>
  <c r="H17" i="1"/>
  <c r="I21" i="1"/>
  <c r="H21" i="1"/>
  <c r="I25" i="1"/>
  <c r="H25" i="1"/>
  <c r="F21" i="1"/>
  <c r="F16" i="1"/>
  <c r="G10" i="1"/>
  <c r="G8" i="1" s="1"/>
  <c r="F11" i="1" l="1"/>
  <c r="F8" i="1" s="1"/>
  <c r="F13" i="1"/>
  <c r="I10" i="1"/>
  <c r="H10" i="1"/>
  <c r="I13" i="1"/>
  <c r="H13" i="1"/>
  <c r="I8" i="1" l="1"/>
  <c r="H8" i="1"/>
</calcChain>
</file>

<file path=xl/sharedStrings.xml><?xml version="1.0" encoding="utf-8"?>
<sst xmlns="http://schemas.openxmlformats.org/spreadsheetml/2006/main" count="110" uniqueCount="51">
  <si>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</si>
  <si>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</si>
  <si>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</si>
  <si>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</si>
  <si>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</si>
  <si>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</si>
  <si>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</si>
  <si>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</si>
  <si>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</si>
  <si>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</si>
  <si>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</si>
  <si>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</si>
  <si>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</si>
  <si>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</si>
  <si>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</si>
  <si>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</si>
  <si>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</si>
  <si>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</si>
  <si>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</si>
  <si>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</si>
  <si>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</si>
  <si>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</si>
  <si>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</si>
  <si>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</si>
  <si>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</si>
  <si>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</si>
  <si>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</si>
  <si>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</si>
  <si>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</si>
  <si>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</si>
  <si>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</si>
  <si>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</si>
  <si>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</si>
  <si>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</si>
  <si>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</si>
  <si>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</si>
  <si>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</si>
  <si>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</si>
  <si>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</si>
  <si>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</si>
  <si>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</si>
  <si>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</si>
  <si>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</si>
  <si>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</si>
  <si>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</si>
  <si>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588,45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- 466,25 тыс. руб.                                                                       - 419,24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- 47,01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- 122,20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</si>
  <si>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r>
      <t>Остаток плановых ассигнований  составил</t>
    </r>
    <r>
      <rPr>
        <b/>
        <sz val="12"/>
        <rFont val="Times New Roman"/>
        <family val="1"/>
        <charset val="204"/>
      </rPr>
      <t xml:space="preserve"> 712,74</t>
    </r>
    <r>
      <rPr>
        <sz val="12"/>
        <rFont val="Times New Roman"/>
        <family val="1"/>
        <charset val="204"/>
      </rPr>
      <t xml:space="preserve"> тыс. руб.:                             1) по бюджету г.Когалыма - 512,19 тыс. руб.                                                                     - 463,64 тыс. руб. (оплата труда и налоги);                                                  -  48,55 тыс. руб.  экономия по результатам  проведённой котировки на приобретение спец.одежды;   </t>
    </r>
    <r>
      <rPr>
        <b/>
        <sz val="12"/>
        <rFont val="Times New Roman"/>
        <family val="1"/>
        <charset val="204"/>
      </rPr>
      <t xml:space="preserve">                     </t>
    </r>
    <r>
      <rPr>
        <sz val="12"/>
        <rFont val="Times New Roman"/>
        <family val="1"/>
        <charset val="204"/>
      </rPr>
      <t>2)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бюджету автономного округа - 200,55 тыс. руб.</t>
    </r>
    <r>
      <rPr>
        <b/>
        <sz val="12"/>
        <rFont val="Times New Roman"/>
        <family val="1"/>
        <charset val="204"/>
      </rPr>
      <t xml:space="preserve"> (</t>
    </r>
    <r>
      <rPr>
        <sz val="12"/>
        <rFont val="Times New Roman"/>
        <family val="1"/>
        <charset val="204"/>
      </rPr>
      <t xml:space="preserve">оплата труда и налоги). Выплаты произведены за фактически отработанное время, согласно табеля рабочего времени. НДФЛ и страховые взносы будут перечислены в августе 2025 года (в соответствии со сроками установленными в Налоговом Кодексе РФ).                                    </t>
    </r>
  </si>
  <si>
    <r>
      <t xml:space="preserve">Остаток плановых ассигнований по бюджету г.Когалымасоставил </t>
    </r>
    <r>
      <rPr>
        <b/>
        <sz val="12"/>
        <rFont val="Times New Roman"/>
        <family val="1"/>
        <charset val="204"/>
      </rPr>
      <t xml:space="preserve">12,07 </t>
    </r>
    <r>
      <rPr>
        <sz val="12"/>
        <rFont val="Times New Roman"/>
        <family val="1"/>
        <charset val="204"/>
      </rPr>
      <t>тыс. руб. НДФЛ и страховые взносы будут перечислены в августе 2025 года (в соответствии со сроками установленными в Налоговом Кодексе РФ).</t>
    </r>
  </si>
  <si>
    <r>
      <t xml:space="preserve">Остаток плановых ассигнований  по бюджету г.Когалыма составил </t>
    </r>
    <r>
      <rPr>
        <b/>
        <sz val="12"/>
        <rFont val="Times New Roman"/>
        <family val="1"/>
        <charset val="204"/>
      </rPr>
      <t xml:space="preserve">272,99 тыс. руб.:                                                             </t>
    </r>
    <r>
      <rPr>
        <sz val="12"/>
        <rFont val="Times New Roman"/>
        <family val="1"/>
        <charset val="204"/>
      </rPr>
      <t xml:space="preserve"> -  1,89 тыс. руб.  (оплата труда и налоги). Выплаты произведены за фактически отработанное время граждан, согласно табеля рабочего времени;                                                            - 271,10 тыс.руб. (расходы на охрану труда: приобретение спецодежды (экономия средств по результатам котрировки)), оплата мед. осмотра (по фактически предоставленным документам, авансовым отчетам)). </t>
    </r>
  </si>
  <si>
    <t xml:space="preserve">Средства в сумме 100,0 тыс. руб. израсходованы на оснащение 1 рабочего места трудоустроенного инвалида. </t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</si>
  <si>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84,79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 начала года специалистами отдела по труду и занятости: рассмотрено 491 устных и 2 письменных обращения,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</si>
</sst>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2" fontId="12" fillId="0" borderId="0" xfId="1" applyNumberFormat="1" applyFont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tabSelected="1" topLeftCell="S35" zoomScale="85" zoomScaleNormal="85" workbookViewId="0">
      <selection activeCell="AH44" sqref="AH44"/>
    </sheetView>
  </sheetViews>
  <sheetFormatPr defaultColWidth="9.140625" defaultRowHeight="15" x14ac:dyDescent="0.25"/>
  <cols>
    <col min="1" max="1" width="6.5703125" style="56" customWidth="1"/>
    <col min="2" max="2" width="34.5703125" style="56" customWidth="1"/>
    <col min="3" max="3" width="20.85546875" style="57" customWidth="1"/>
    <col min="4" max="4" width="18" style="58" customWidth="1"/>
    <col min="5" max="5" width="14.7109375" style="56" customWidth="1"/>
    <col min="6" max="6" width="15" style="56" customWidth="1"/>
    <col min="7" max="7" width="13.85546875" style="56" customWidth="1"/>
    <col min="8" max="8" width="12.140625" style="56" customWidth="1"/>
    <col min="9" max="9" width="10.85546875" style="56" customWidth="1"/>
    <col min="10" max="10" width="14.28515625" style="56" customWidth="1"/>
    <col min="11" max="11" width="13.5703125" style="56" customWidth="1"/>
    <col min="12" max="12" width="15.140625" style="56" customWidth="1"/>
    <col min="13" max="13" width="13" style="56" customWidth="1"/>
    <col min="14" max="14" width="15.28515625" style="56" customWidth="1"/>
    <col min="15" max="15" width="11.5703125" style="56" customWidth="1"/>
    <col min="16" max="16" width="15" style="56" customWidth="1"/>
    <col min="17" max="17" width="11.5703125" style="56" customWidth="1"/>
    <col min="18" max="18" width="14.42578125" style="56" customWidth="1"/>
    <col min="19" max="19" width="11.5703125" style="56" customWidth="1"/>
    <col min="20" max="20" width="13" style="56" customWidth="1"/>
    <col min="21" max="21" width="11.5703125" style="56" customWidth="1"/>
    <col min="22" max="22" width="14.28515625" style="56" customWidth="1"/>
    <col min="23" max="23" width="11.5703125" style="56" customWidth="1"/>
    <col min="24" max="24" width="15" style="56" customWidth="1"/>
    <col min="25" max="25" width="11.5703125" style="56" customWidth="1"/>
    <col min="26" max="26" width="16.140625" style="56" customWidth="1"/>
    <col min="27" max="27" width="11.5703125" style="56" customWidth="1"/>
    <col min="28" max="28" width="14.85546875" style="56" customWidth="1"/>
    <col min="29" max="29" width="11.5703125" style="56" customWidth="1"/>
    <col min="30" max="30" width="13.42578125" style="56" customWidth="1"/>
    <col min="31" max="31" width="11.5703125" style="56" customWidth="1"/>
    <col min="32" max="32" width="13.7109375" style="56" customWidth="1"/>
    <col min="33" max="33" width="11.5703125" style="56" customWidth="1"/>
    <col min="34" max="35" width="42.140625" style="56" customWidth="1"/>
    <col min="36" max="36" width="12.5703125" style="56" customWidth="1"/>
    <col min="37" max="43" width="9.140625" style="56"/>
    <col min="44" max="44" width="26" style="56" customWidth="1"/>
    <col min="45" max="16384" width="9.140625" style="56"/>
  </cols>
  <sheetData>
    <row r="1" spans="1:36" s="1" customFormat="1" ht="20.25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1.5" x14ac:dyDescent="0.25">
      <c r="A3" s="9"/>
      <c r="B3" s="9"/>
      <c r="C3" s="64" t="s">
        <v>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65" t="s">
        <v>3</v>
      </c>
      <c r="B4" s="68" t="s">
        <v>4</v>
      </c>
      <c r="C4" s="71" t="s">
        <v>5</v>
      </c>
      <c r="D4" s="74" t="s">
        <v>6</v>
      </c>
      <c r="E4" s="76" t="s">
        <v>6</v>
      </c>
      <c r="F4" s="76" t="s">
        <v>7</v>
      </c>
      <c r="G4" s="76" t="s">
        <v>8</v>
      </c>
      <c r="H4" s="59" t="s">
        <v>9</v>
      </c>
      <c r="I4" s="60"/>
      <c r="J4" s="59" t="s">
        <v>10</v>
      </c>
      <c r="K4" s="60"/>
      <c r="L4" s="59" t="s">
        <v>11</v>
      </c>
      <c r="M4" s="60"/>
      <c r="N4" s="59" t="s">
        <v>12</v>
      </c>
      <c r="O4" s="60"/>
      <c r="P4" s="59" t="s">
        <v>13</v>
      </c>
      <c r="Q4" s="60"/>
      <c r="R4" s="59" t="s">
        <v>14</v>
      </c>
      <c r="S4" s="60"/>
      <c r="T4" s="59" t="s">
        <v>15</v>
      </c>
      <c r="U4" s="60"/>
      <c r="V4" s="59" t="s">
        <v>16</v>
      </c>
      <c r="W4" s="60"/>
      <c r="X4" s="59" t="s">
        <v>17</v>
      </c>
      <c r="Y4" s="60"/>
      <c r="Z4" s="59" t="s">
        <v>18</v>
      </c>
      <c r="AA4" s="60"/>
      <c r="AB4" s="59" t="s">
        <v>19</v>
      </c>
      <c r="AC4" s="60"/>
      <c r="AD4" s="59" t="s">
        <v>20</v>
      </c>
      <c r="AE4" s="60"/>
      <c r="AF4" s="59" t="s">
        <v>21</v>
      </c>
      <c r="AG4" s="60"/>
      <c r="AH4" s="78" t="s">
        <v>22</v>
      </c>
    </row>
    <row r="5" spans="1:36" s="1" customFormat="1" ht="39" customHeight="1" x14ac:dyDescent="0.25">
      <c r="A5" s="66"/>
      <c r="B5" s="69"/>
      <c r="C5" s="72"/>
      <c r="D5" s="75"/>
      <c r="E5" s="77"/>
      <c r="F5" s="77"/>
      <c r="G5" s="77"/>
      <c r="H5" s="61"/>
      <c r="I5" s="62"/>
      <c r="J5" s="61"/>
      <c r="K5" s="62"/>
      <c r="L5" s="61"/>
      <c r="M5" s="62"/>
      <c r="N5" s="61"/>
      <c r="O5" s="62"/>
      <c r="P5" s="61"/>
      <c r="Q5" s="62"/>
      <c r="R5" s="61"/>
      <c r="S5" s="62"/>
      <c r="T5" s="61"/>
      <c r="U5" s="62"/>
      <c r="V5" s="61"/>
      <c r="W5" s="62"/>
      <c r="X5" s="61"/>
      <c r="Y5" s="62"/>
      <c r="Z5" s="61"/>
      <c r="AA5" s="62"/>
      <c r="AB5" s="61"/>
      <c r="AC5" s="62"/>
      <c r="AD5" s="61"/>
      <c r="AE5" s="62"/>
      <c r="AF5" s="61"/>
      <c r="AG5" s="62"/>
      <c r="AH5" s="79"/>
    </row>
    <row r="6" spans="1:36" s="1" customFormat="1" ht="63" x14ac:dyDescent="0.25">
      <c r="A6" s="67"/>
      <c r="B6" s="70"/>
      <c r="C6" s="73"/>
      <c r="D6" s="13">
        <v>2025</v>
      </c>
      <c r="E6" s="14">
        <v>45870</v>
      </c>
      <c r="F6" s="14">
        <v>45870</v>
      </c>
      <c r="G6" s="14">
        <v>45870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80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15.75" x14ac:dyDescent="0.25">
      <c r="A8" s="81"/>
      <c r="B8" s="83" t="s">
        <v>27</v>
      </c>
      <c r="C8" s="19" t="s">
        <v>28</v>
      </c>
      <c r="D8" s="20">
        <f>D10+D11</f>
        <v>37627.899700000009</v>
      </c>
      <c r="E8" s="20">
        <f>E10+E11</f>
        <v>25083.48618</v>
      </c>
      <c r="F8" s="20">
        <f>F10+F11</f>
        <v>23412.450810000002</v>
      </c>
      <c r="G8" s="20">
        <f>G10+G11</f>
        <v>23412.450809999998</v>
      </c>
      <c r="H8" s="20">
        <f>IFERROR(G8/D8*100,0)</f>
        <v>62.220987609361558</v>
      </c>
      <c r="I8" s="20">
        <f>IFERROR(G8/E8*100,0)</f>
        <v>93.338105564718589</v>
      </c>
      <c r="J8" s="21">
        <f>J10+J11</f>
        <v>477.93651</v>
      </c>
      <c r="K8" s="21">
        <f t="shared" ref="K8:AG8" si="0">K10+K11</f>
        <v>260.55279000000002</v>
      </c>
      <c r="L8" s="21">
        <f t="shared" si="0"/>
        <v>1294.4562699999999</v>
      </c>
      <c r="M8" s="21">
        <f t="shared" si="0"/>
        <v>1246.4390100000001</v>
      </c>
      <c r="N8" s="21">
        <f t="shared" si="0"/>
        <v>1178.9468200000001</v>
      </c>
      <c r="O8" s="21">
        <f t="shared" si="0"/>
        <v>1048.5088500000002</v>
      </c>
      <c r="P8" s="21">
        <f t="shared" si="0"/>
        <v>1783.0559799999996</v>
      </c>
      <c r="Q8" s="21">
        <f t="shared" si="0"/>
        <v>1102.5854899999999</v>
      </c>
      <c r="R8" s="21">
        <f t="shared" si="0"/>
        <v>1243.6451099999999</v>
      </c>
      <c r="S8" s="21">
        <f t="shared" si="0"/>
        <v>1547.3290200000001</v>
      </c>
      <c r="T8" s="21">
        <f t="shared" si="0"/>
        <v>10411.928819999999</v>
      </c>
      <c r="U8" s="21">
        <f t="shared" si="0"/>
        <v>9998.1369499999983</v>
      </c>
      <c r="V8" s="21">
        <f t="shared" si="0"/>
        <v>8693.5166700000009</v>
      </c>
      <c r="W8" s="21">
        <f t="shared" si="0"/>
        <v>8208.8986999999997</v>
      </c>
      <c r="X8" s="21">
        <f t="shared" si="0"/>
        <v>8398.762200000001</v>
      </c>
      <c r="Y8" s="21">
        <f t="shared" si="0"/>
        <v>0</v>
      </c>
      <c r="Z8" s="21">
        <f t="shared" si="0"/>
        <v>1014.6350200000001</v>
      </c>
      <c r="AA8" s="21">
        <f t="shared" si="0"/>
        <v>0</v>
      </c>
      <c r="AB8" s="21">
        <f t="shared" si="0"/>
        <v>1176.1021599999999</v>
      </c>
      <c r="AC8" s="21">
        <f t="shared" si="0"/>
        <v>0</v>
      </c>
      <c r="AD8" s="21">
        <f t="shared" si="0"/>
        <v>1151.0609099999999</v>
      </c>
      <c r="AE8" s="21">
        <f t="shared" si="0"/>
        <v>0</v>
      </c>
      <c r="AF8" s="21">
        <f t="shared" si="0"/>
        <v>803.85323000000005</v>
      </c>
      <c r="AG8" s="21">
        <f t="shared" si="0"/>
        <v>0</v>
      </c>
      <c r="AH8" s="22"/>
      <c r="AJ8" s="24"/>
    </row>
    <row r="9" spans="1:36" s="28" customFormat="1" ht="30" hidden="1" x14ac:dyDescent="0.25">
      <c r="A9" s="82"/>
      <c r="B9" s="84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1">IFERROR(G9/D9*100,0)</f>
        <v>0</v>
      </c>
      <c r="I9" s="26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/>
    </row>
    <row r="10" spans="1:36" s="28" customFormat="1" ht="30" x14ac:dyDescent="0.25">
      <c r="A10" s="82"/>
      <c r="B10" s="84"/>
      <c r="C10" s="25" t="s">
        <v>30</v>
      </c>
      <c r="D10" s="26">
        <f>J10+L10+N10+P10+R10+T10+V10+X10+Z10+AB10+AD10+AF10</f>
        <v>12797.799700000003</v>
      </c>
      <c r="E10" s="26">
        <f>E15+E40</f>
        <v>8353.4032800000004</v>
      </c>
      <c r="F10" s="26">
        <f>F15+F40</f>
        <v>7945.8657800000001</v>
      </c>
      <c r="G10" s="26">
        <f>K10+M10+O10+Q10+S10+U10+W10+Y10+AA10+AC10+AE10+AG10</f>
        <v>7945.8657800000001</v>
      </c>
      <c r="H10" s="26">
        <f>IFERROR(G10/D10*100,0)</f>
        <v>62.087749193324207</v>
      </c>
      <c r="I10" s="26">
        <f>IFERROR(G10/E10*100,0)</f>
        <v>95.121299830265102</v>
      </c>
      <c r="J10" s="26">
        <f>J15+J40</f>
        <v>447.93651</v>
      </c>
      <c r="K10" s="26">
        <f t="shared" ref="K10:AG11" si="3">K15+K40</f>
        <v>260.55279000000002</v>
      </c>
      <c r="L10" s="26">
        <f t="shared" si="3"/>
        <v>573.09899999999993</v>
      </c>
      <c r="M10" s="26">
        <f t="shared" si="3"/>
        <v>609.79</v>
      </c>
      <c r="N10" s="26">
        <f t="shared" si="3"/>
        <v>522.42281000000003</v>
      </c>
      <c r="O10" s="26">
        <f t="shared" si="3"/>
        <v>456.65318000000002</v>
      </c>
      <c r="P10" s="26">
        <f t="shared" si="3"/>
        <v>689.41098</v>
      </c>
      <c r="Q10" s="26">
        <f t="shared" si="3"/>
        <v>516.61899999999991</v>
      </c>
      <c r="R10" s="26">
        <f t="shared" si="3"/>
        <v>576.34999999999991</v>
      </c>
      <c r="S10" s="26">
        <f t="shared" si="3"/>
        <v>530.72</v>
      </c>
      <c r="T10" s="26">
        <f t="shared" si="3"/>
        <v>2952.0196700000001</v>
      </c>
      <c r="U10" s="26">
        <f t="shared" si="3"/>
        <v>2995.3721099999998</v>
      </c>
      <c r="V10" s="26">
        <f t="shared" si="3"/>
        <v>2592.1643100000001</v>
      </c>
      <c r="W10" s="26">
        <f t="shared" si="3"/>
        <v>2576.1587</v>
      </c>
      <c r="X10" s="26">
        <f t="shared" si="3"/>
        <v>2381.645</v>
      </c>
      <c r="Y10" s="26">
        <f t="shared" si="3"/>
        <v>0</v>
      </c>
      <c r="Z10" s="26">
        <f t="shared" si="3"/>
        <v>473.10900000000004</v>
      </c>
      <c r="AA10" s="26">
        <f t="shared" si="3"/>
        <v>0</v>
      </c>
      <c r="AB10" s="26">
        <f t="shared" si="3"/>
        <v>527.46</v>
      </c>
      <c r="AC10" s="26">
        <f t="shared" si="3"/>
        <v>0</v>
      </c>
      <c r="AD10" s="26">
        <f t="shared" si="3"/>
        <v>513.42918999999995</v>
      </c>
      <c r="AE10" s="26">
        <f t="shared" si="3"/>
        <v>0</v>
      </c>
      <c r="AF10" s="26">
        <f t="shared" si="3"/>
        <v>548.75323000000003</v>
      </c>
      <c r="AG10" s="26">
        <f t="shared" si="3"/>
        <v>0</v>
      </c>
      <c r="AH10" s="27"/>
      <c r="AJ10" s="24"/>
    </row>
    <row r="11" spans="1:36" s="28" customFormat="1" ht="30" x14ac:dyDescent="0.25">
      <c r="A11" s="82"/>
      <c r="B11" s="84"/>
      <c r="C11" s="25" t="s">
        <v>31</v>
      </c>
      <c r="D11" s="26">
        <f>J11+L11+N11+P11+R11+T11+V11+X11+Z11+AB11+AD11+AF11</f>
        <v>24830.100000000002</v>
      </c>
      <c r="E11" s="26">
        <f>E16+E41</f>
        <v>16730.082899999998</v>
      </c>
      <c r="F11" s="26">
        <f>F16+F41</f>
        <v>15466.58503</v>
      </c>
      <c r="G11" s="26">
        <f t="shared" ref="G11" si="4">K11+M11+O11+Q11+S11+U11+W11+Y11+AA11+AC11+AE11+AG11</f>
        <v>15466.585029999998</v>
      </c>
      <c r="H11" s="26">
        <f>IFERROR(G11/D11*100,0)</f>
        <v>62.289660653803239</v>
      </c>
      <c r="I11" s="26">
        <f>IFERROR(G11/E11*100,0)</f>
        <v>92.447748899080466</v>
      </c>
      <c r="J11" s="26">
        <f>J16+J41</f>
        <v>30</v>
      </c>
      <c r="K11" s="26">
        <f t="shared" si="3"/>
        <v>0</v>
      </c>
      <c r="L11" s="26">
        <f t="shared" si="3"/>
        <v>721.35726999999997</v>
      </c>
      <c r="M11" s="26">
        <f t="shared" si="3"/>
        <v>636.64900999999998</v>
      </c>
      <c r="N11" s="26">
        <f t="shared" si="3"/>
        <v>656.52400999999998</v>
      </c>
      <c r="O11" s="26">
        <f t="shared" si="3"/>
        <v>591.85567000000003</v>
      </c>
      <c r="P11" s="26">
        <f t="shared" si="3"/>
        <v>1093.6449999999998</v>
      </c>
      <c r="Q11" s="26">
        <f t="shared" si="3"/>
        <v>585.96649000000002</v>
      </c>
      <c r="R11" s="26">
        <f t="shared" si="3"/>
        <v>667.29511000000002</v>
      </c>
      <c r="S11" s="26">
        <f t="shared" si="3"/>
        <v>1016.60902</v>
      </c>
      <c r="T11" s="26">
        <f t="shared" si="3"/>
        <v>7459.9091499999995</v>
      </c>
      <c r="U11" s="26">
        <f t="shared" si="3"/>
        <v>7002.7648399999989</v>
      </c>
      <c r="V11" s="26">
        <f t="shared" si="3"/>
        <v>6101.3523599999999</v>
      </c>
      <c r="W11" s="26">
        <f t="shared" si="3"/>
        <v>5632.74</v>
      </c>
      <c r="X11" s="26">
        <f t="shared" si="3"/>
        <v>6017.1172000000006</v>
      </c>
      <c r="Y11" s="26">
        <f t="shared" si="3"/>
        <v>0</v>
      </c>
      <c r="Z11" s="26">
        <f t="shared" si="3"/>
        <v>541.52602000000002</v>
      </c>
      <c r="AA11" s="26">
        <f t="shared" si="3"/>
        <v>0</v>
      </c>
      <c r="AB11" s="26">
        <f t="shared" si="3"/>
        <v>648.64215999999999</v>
      </c>
      <c r="AC11" s="26">
        <f t="shared" si="3"/>
        <v>0</v>
      </c>
      <c r="AD11" s="26">
        <f t="shared" si="3"/>
        <v>637.63171999999997</v>
      </c>
      <c r="AE11" s="26">
        <f t="shared" si="3"/>
        <v>0</v>
      </c>
      <c r="AF11" s="26">
        <f t="shared" si="3"/>
        <v>255.1</v>
      </c>
      <c r="AG11" s="26">
        <f t="shared" si="3"/>
        <v>0</v>
      </c>
      <c r="AH11" s="27"/>
      <c r="AJ11" s="24"/>
    </row>
    <row r="12" spans="1:36" s="31" customFormat="1" ht="15.75" x14ac:dyDescent="0.25">
      <c r="A12" s="29"/>
      <c r="B12" s="85" t="s">
        <v>32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7"/>
      <c r="AH12" s="30"/>
    </row>
    <row r="13" spans="1:36" s="36" customFormat="1" ht="15.75" x14ac:dyDescent="0.25">
      <c r="A13" s="88" t="s">
        <v>33</v>
      </c>
      <c r="B13" s="91" t="s">
        <v>34</v>
      </c>
      <c r="C13" s="32" t="s">
        <v>28</v>
      </c>
      <c r="D13" s="20">
        <f>D15+D16+D14</f>
        <v>33505.300000000003</v>
      </c>
      <c r="E13" s="33">
        <f>E15+E16+E14</f>
        <v>22514.206709999999</v>
      </c>
      <c r="F13" s="33">
        <f>F15+F16+F14</f>
        <v>20927.958020000002</v>
      </c>
      <c r="G13" s="33">
        <f>G15+G16+G14</f>
        <v>20927.958019999998</v>
      </c>
      <c r="H13" s="33">
        <f t="shared" ref="H13:H36" si="5">IFERROR(G13/D13*100,0)</f>
        <v>62.461634487678054</v>
      </c>
      <c r="I13" s="33">
        <f t="shared" ref="I13:I36" si="6">IFERROR(G13/E13*100,0)</f>
        <v>92.954454445443787</v>
      </c>
      <c r="J13" s="33">
        <f t="shared" ref="J13:AG13" si="7">J15+J16+J14</f>
        <v>44.7</v>
      </c>
      <c r="K13" s="33">
        <f t="shared" si="7"/>
        <v>0</v>
      </c>
      <c r="L13" s="33">
        <f t="shared" si="7"/>
        <v>985.96726999999998</v>
      </c>
      <c r="M13" s="33">
        <f t="shared" si="7"/>
        <v>856.94901000000004</v>
      </c>
      <c r="N13" s="33">
        <f t="shared" si="7"/>
        <v>923.73781999999994</v>
      </c>
      <c r="O13" s="33">
        <f t="shared" si="7"/>
        <v>831.28885000000002</v>
      </c>
      <c r="P13" s="33">
        <f t="shared" si="7"/>
        <v>1358.5449999999996</v>
      </c>
      <c r="Q13" s="33">
        <f t="shared" si="7"/>
        <v>848.07548999999995</v>
      </c>
      <c r="R13" s="33">
        <f t="shared" si="7"/>
        <v>910.19511</v>
      </c>
      <c r="S13" s="33">
        <f t="shared" si="7"/>
        <v>1268.47902</v>
      </c>
      <c r="T13" s="33">
        <f t="shared" si="7"/>
        <v>10074.809149999999</v>
      </c>
      <c r="U13" s="33">
        <f t="shared" si="7"/>
        <v>9437.1769499999991</v>
      </c>
      <c r="V13" s="33">
        <f t="shared" si="7"/>
        <v>8216.2523600000004</v>
      </c>
      <c r="W13" s="33">
        <f t="shared" si="7"/>
        <v>7685.9886999999999</v>
      </c>
      <c r="X13" s="33">
        <f t="shared" si="7"/>
        <v>8082.217200000001</v>
      </c>
      <c r="Y13" s="33">
        <f t="shared" si="7"/>
        <v>0</v>
      </c>
      <c r="Z13" s="33">
        <f t="shared" si="7"/>
        <v>766.42601999999999</v>
      </c>
      <c r="AA13" s="33">
        <f t="shared" si="7"/>
        <v>0</v>
      </c>
      <c r="AB13" s="33">
        <f t="shared" si="7"/>
        <v>905.94216000000006</v>
      </c>
      <c r="AC13" s="33">
        <f t="shared" si="7"/>
        <v>0</v>
      </c>
      <c r="AD13" s="33">
        <f t="shared" si="7"/>
        <v>902.9079099999999</v>
      </c>
      <c r="AE13" s="33">
        <f t="shared" si="7"/>
        <v>0</v>
      </c>
      <c r="AF13" s="33">
        <f t="shared" si="7"/>
        <v>333.6</v>
      </c>
      <c r="AG13" s="33">
        <f t="shared" si="7"/>
        <v>0</v>
      </c>
      <c r="AH13" s="34"/>
      <c r="AI13" s="35"/>
      <c r="AJ13" s="24"/>
    </row>
    <row r="14" spans="1:36" s="36" customFormat="1" ht="30" hidden="1" x14ac:dyDescent="0.25">
      <c r="A14" s="89"/>
      <c r="B14" s="92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5"/>
        <v>0</v>
      </c>
      <c r="I14" s="38">
        <f t="shared" si="6"/>
        <v>0</v>
      </c>
      <c r="J14" s="38">
        <f>J18</f>
        <v>0</v>
      </c>
      <c r="K14" s="38">
        <f t="shared" ref="K14:AG14" si="8">K18</f>
        <v>0</v>
      </c>
      <c r="L14" s="38">
        <f t="shared" si="8"/>
        <v>0</v>
      </c>
      <c r="M14" s="38">
        <f t="shared" si="8"/>
        <v>0</v>
      </c>
      <c r="N14" s="38">
        <f t="shared" si="8"/>
        <v>0</v>
      </c>
      <c r="O14" s="38">
        <f t="shared" si="8"/>
        <v>0</v>
      </c>
      <c r="P14" s="38">
        <f t="shared" si="8"/>
        <v>0</v>
      </c>
      <c r="Q14" s="38">
        <f t="shared" si="8"/>
        <v>0</v>
      </c>
      <c r="R14" s="38">
        <f t="shared" si="8"/>
        <v>0</v>
      </c>
      <c r="S14" s="38">
        <f t="shared" si="8"/>
        <v>0</v>
      </c>
      <c r="T14" s="38">
        <f t="shared" si="8"/>
        <v>0</v>
      </c>
      <c r="U14" s="38">
        <f t="shared" si="8"/>
        <v>0</v>
      </c>
      <c r="V14" s="38">
        <f t="shared" si="8"/>
        <v>0</v>
      </c>
      <c r="W14" s="38">
        <f t="shared" si="8"/>
        <v>0</v>
      </c>
      <c r="X14" s="38">
        <f t="shared" si="8"/>
        <v>0</v>
      </c>
      <c r="Y14" s="38">
        <f t="shared" si="8"/>
        <v>0</v>
      </c>
      <c r="Z14" s="38">
        <f t="shared" si="8"/>
        <v>0</v>
      </c>
      <c r="AA14" s="38">
        <f t="shared" si="8"/>
        <v>0</v>
      </c>
      <c r="AB14" s="38">
        <f t="shared" si="8"/>
        <v>0</v>
      </c>
      <c r="AC14" s="38">
        <f t="shared" si="8"/>
        <v>0</v>
      </c>
      <c r="AD14" s="38">
        <f t="shared" si="8"/>
        <v>0</v>
      </c>
      <c r="AE14" s="38">
        <f t="shared" si="8"/>
        <v>0</v>
      </c>
      <c r="AF14" s="38">
        <f t="shared" si="8"/>
        <v>0</v>
      </c>
      <c r="AG14" s="38">
        <f t="shared" si="8"/>
        <v>0</v>
      </c>
      <c r="AH14" s="34"/>
      <c r="AI14" s="35"/>
      <c r="AJ14" s="24"/>
    </row>
    <row r="15" spans="1:36" s="36" customFormat="1" ht="30" x14ac:dyDescent="0.25">
      <c r="A15" s="89"/>
      <c r="B15" s="92"/>
      <c r="C15" s="37" t="s">
        <v>30</v>
      </c>
      <c r="D15" s="26">
        <f>SUM(J15,L15,N15,P15,R15,T15,V15,X15,Z15,AB15,AD15,AF15)</f>
        <v>8697.1999999999989</v>
      </c>
      <c r="E15" s="38">
        <f>E19+E23+E27+E35</f>
        <v>5806.12381</v>
      </c>
      <c r="F15" s="38">
        <f>F19+F23+F27+F35</f>
        <v>5483.3729900000008</v>
      </c>
      <c r="G15" s="38">
        <f>SUM(K15,M15,O15,Q15,S15,U15,W15,Y15,AA15,AC15,AE15,AG15)</f>
        <v>5483.3729899999998</v>
      </c>
      <c r="H15" s="38">
        <f t="shared" si="5"/>
        <v>63.047566918088584</v>
      </c>
      <c r="I15" s="38">
        <f t="shared" si="6"/>
        <v>94.441199833800994</v>
      </c>
      <c r="J15" s="39">
        <f>J19+J23+J27+J35</f>
        <v>14.7</v>
      </c>
      <c r="K15" s="39">
        <f t="shared" ref="K15:AG15" si="9">K19+K23+K27+K35</f>
        <v>0</v>
      </c>
      <c r="L15" s="39">
        <f t="shared" si="9"/>
        <v>264.61</v>
      </c>
      <c r="M15" s="39">
        <f t="shared" si="9"/>
        <v>220.3</v>
      </c>
      <c r="N15" s="39">
        <f t="shared" si="9"/>
        <v>267.21380999999997</v>
      </c>
      <c r="O15" s="39">
        <f t="shared" si="9"/>
        <v>239.43317999999999</v>
      </c>
      <c r="P15" s="39">
        <f t="shared" si="9"/>
        <v>264.89999999999998</v>
      </c>
      <c r="Q15" s="39">
        <f t="shared" si="9"/>
        <v>262.10899999999998</v>
      </c>
      <c r="R15" s="39">
        <f t="shared" si="9"/>
        <v>264.89999999999998</v>
      </c>
      <c r="S15" s="39">
        <f t="shared" si="9"/>
        <v>251.87</v>
      </c>
      <c r="T15" s="39">
        <f t="shared" si="9"/>
        <v>2614.9</v>
      </c>
      <c r="U15" s="39">
        <f t="shared" si="9"/>
        <v>2456.4121099999998</v>
      </c>
      <c r="V15" s="39">
        <f t="shared" si="9"/>
        <v>2114.9</v>
      </c>
      <c r="W15" s="39">
        <f t="shared" si="9"/>
        <v>2053.2487000000001</v>
      </c>
      <c r="X15" s="39">
        <f t="shared" si="9"/>
        <v>2065.1</v>
      </c>
      <c r="Y15" s="39">
        <f t="shared" si="9"/>
        <v>0</v>
      </c>
      <c r="Z15" s="39">
        <f t="shared" si="9"/>
        <v>224.9</v>
      </c>
      <c r="AA15" s="39">
        <f t="shared" si="9"/>
        <v>0</v>
      </c>
      <c r="AB15" s="39">
        <f t="shared" si="9"/>
        <v>257.3</v>
      </c>
      <c r="AC15" s="39">
        <f t="shared" si="9"/>
        <v>0</v>
      </c>
      <c r="AD15" s="39">
        <f t="shared" si="9"/>
        <v>265.27618999999999</v>
      </c>
      <c r="AE15" s="39">
        <f t="shared" si="9"/>
        <v>0</v>
      </c>
      <c r="AF15" s="39">
        <f t="shared" si="9"/>
        <v>78.5</v>
      </c>
      <c r="AG15" s="39">
        <f t="shared" si="9"/>
        <v>0</v>
      </c>
      <c r="AH15" s="34"/>
      <c r="AI15" s="35"/>
      <c r="AJ15" s="24"/>
    </row>
    <row r="16" spans="1:36" s="31" customFormat="1" ht="30" x14ac:dyDescent="0.25">
      <c r="A16" s="90"/>
      <c r="B16" s="93"/>
      <c r="C16" s="37" t="s">
        <v>31</v>
      </c>
      <c r="D16" s="26">
        <f>SUM(J16,L16,N16,P16,R16,T16,V16,X16,Z16,AB16,AD16,AF16)</f>
        <v>24808.100000000002</v>
      </c>
      <c r="E16" s="38">
        <f>E20+E24+E28+E32</f>
        <v>16708.082899999998</v>
      </c>
      <c r="F16" s="38">
        <f>F20+F24+F28+F32</f>
        <v>15444.58503</v>
      </c>
      <c r="G16" s="38">
        <f>SUM(K16,M16,O16,Q16,S16,U16,W16,Y16,AA16,AC16,AE16,AG16)</f>
        <v>15444.585029999998</v>
      </c>
      <c r="H16" s="38">
        <f t="shared" si="5"/>
        <v>62.256218855938172</v>
      </c>
      <c r="I16" s="38">
        <f t="shared" si="6"/>
        <v>92.437804638855368</v>
      </c>
      <c r="J16" s="40">
        <f>J20+J24+J28+J32</f>
        <v>30</v>
      </c>
      <c r="K16" s="40">
        <f t="shared" ref="K16:AG16" si="10">K20+K24+K28+K32</f>
        <v>0</v>
      </c>
      <c r="L16" s="40">
        <f t="shared" si="10"/>
        <v>721.35726999999997</v>
      </c>
      <c r="M16" s="40">
        <f t="shared" si="10"/>
        <v>636.64900999999998</v>
      </c>
      <c r="N16" s="40">
        <f t="shared" si="10"/>
        <v>656.52400999999998</v>
      </c>
      <c r="O16" s="40">
        <f t="shared" si="10"/>
        <v>591.85567000000003</v>
      </c>
      <c r="P16" s="40">
        <f t="shared" si="10"/>
        <v>1093.6449999999998</v>
      </c>
      <c r="Q16" s="40">
        <f t="shared" si="10"/>
        <v>585.96649000000002</v>
      </c>
      <c r="R16" s="40">
        <f t="shared" si="10"/>
        <v>645.29511000000002</v>
      </c>
      <c r="S16" s="40">
        <f t="shared" si="10"/>
        <v>1016.60902</v>
      </c>
      <c r="T16" s="40">
        <f t="shared" si="10"/>
        <v>7459.9091499999995</v>
      </c>
      <c r="U16" s="40">
        <f t="shared" si="10"/>
        <v>6980.7648399999989</v>
      </c>
      <c r="V16" s="40">
        <f t="shared" si="10"/>
        <v>6101.3523599999999</v>
      </c>
      <c r="W16" s="40">
        <f t="shared" si="10"/>
        <v>5632.74</v>
      </c>
      <c r="X16" s="40">
        <f t="shared" si="10"/>
        <v>6017.1172000000006</v>
      </c>
      <c r="Y16" s="40">
        <f t="shared" si="10"/>
        <v>0</v>
      </c>
      <c r="Z16" s="40">
        <f t="shared" si="10"/>
        <v>541.52602000000002</v>
      </c>
      <c r="AA16" s="40">
        <f t="shared" si="10"/>
        <v>0</v>
      </c>
      <c r="AB16" s="40">
        <f t="shared" si="10"/>
        <v>648.64215999999999</v>
      </c>
      <c r="AC16" s="40">
        <f t="shared" si="10"/>
        <v>0</v>
      </c>
      <c r="AD16" s="40">
        <f t="shared" si="10"/>
        <v>637.63171999999997</v>
      </c>
      <c r="AE16" s="40">
        <f t="shared" si="10"/>
        <v>0</v>
      </c>
      <c r="AF16" s="40">
        <f t="shared" si="10"/>
        <v>255.1</v>
      </c>
      <c r="AG16" s="40">
        <f t="shared" si="10"/>
        <v>0</v>
      </c>
      <c r="AH16" s="30"/>
      <c r="AI16" s="41"/>
      <c r="AJ16" s="24"/>
    </row>
    <row r="17" spans="1:36" s="36" customFormat="1" ht="15.75" x14ac:dyDescent="0.25">
      <c r="A17" s="88"/>
      <c r="B17" s="94" t="s">
        <v>35</v>
      </c>
      <c r="C17" s="32" t="s">
        <v>28</v>
      </c>
      <c r="D17" s="20">
        <f>D19+D20+D18</f>
        <v>2257.1</v>
      </c>
      <c r="E17" s="33">
        <f>E19+E20+E18</f>
        <v>1377.277</v>
      </c>
      <c r="F17" s="33">
        <f>F19+F20+F18</f>
        <v>788.82899999999995</v>
      </c>
      <c r="G17" s="33">
        <f t="shared" ref="G17" si="11">G19+G20+G18</f>
        <v>788.82899999999995</v>
      </c>
      <c r="H17" s="33">
        <f t="shared" si="5"/>
        <v>34.948783837667804</v>
      </c>
      <c r="I17" s="33">
        <f t="shared" si="6"/>
        <v>57.274535187910637</v>
      </c>
      <c r="J17" s="33">
        <f t="shared" ref="J17:AG17" si="12">J19+J20+J18</f>
        <v>44.7</v>
      </c>
      <c r="K17" s="33">
        <f t="shared" si="12"/>
        <v>0</v>
      </c>
      <c r="L17" s="33">
        <f t="shared" si="12"/>
        <v>210.24099999999999</v>
      </c>
      <c r="M17" s="33">
        <f t="shared" si="12"/>
        <v>81.599999999999994</v>
      </c>
      <c r="N17" s="33">
        <f t="shared" si="12"/>
        <v>228.69</v>
      </c>
      <c r="O17" s="33">
        <f t="shared" si="12"/>
        <v>137.03</v>
      </c>
      <c r="P17" s="33">
        <f t="shared" si="12"/>
        <v>223.82300000000001</v>
      </c>
      <c r="Q17" s="33">
        <f t="shared" si="12"/>
        <v>155.50900000000001</v>
      </c>
      <c r="R17" s="33">
        <f t="shared" si="12"/>
        <v>222.6</v>
      </c>
      <c r="S17" s="33">
        <f t="shared" si="12"/>
        <v>137.56</v>
      </c>
      <c r="T17" s="33">
        <f t="shared" si="12"/>
        <v>219.423</v>
      </c>
      <c r="U17" s="33">
        <f t="shared" si="12"/>
        <v>151.29</v>
      </c>
      <c r="V17" s="33">
        <f t="shared" si="12"/>
        <v>227.8</v>
      </c>
      <c r="W17" s="33">
        <f t="shared" si="12"/>
        <v>125.84</v>
      </c>
      <c r="X17" s="33">
        <f t="shared" si="12"/>
        <v>55.300000000000004</v>
      </c>
      <c r="Y17" s="33">
        <f t="shared" si="12"/>
        <v>0</v>
      </c>
      <c r="Z17" s="33">
        <f t="shared" si="12"/>
        <v>74.199999999999989</v>
      </c>
      <c r="AA17" s="33">
        <f t="shared" si="12"/>
        <v>0</v>
      </c>
      <c r="AB17" s="33">
        <f t="shared" si="12"/>
        <v>215.52300000000002</v>
      </c>
      <c r="AC17" s="33">
        <f t="shared" si="12"/>
        <v>0</v>
      </c>
      <c r="AD17" s="33">
        <f t="shared" si="12"/>
        <v>201.2</v>
      </c>
      <c r="AE17" s="33">
        <f t="shared" si="12"/>
        <v>0</v>
      </c>
      <c r="AF17" s="33">
        <f t="shared" si="12"/>
        <v>333.6</v>
      </c>
      <c r="AG17" s="33">
        <f t="shared" si="12"/>
        <v>0</v>
      </c>
      <c r="AH17" s="34"/>
      <c r="AI17" s="35"/>
      <c r="AJ17" s="42"/>
    </row>
    <row r="18" spans="1:36" s="36" customFormat="1" ht="30" hidden="1" x14ac:dyDescent="0.25">
      <c r="A18" s="89"/>
      <c r="B18" s="95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5"/>
        <v>0</v>
      </c>
      <c r="I18" s="38">
        <f t="shared" si="6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/>
    </row>
    <row r="19" spans="1:36" s="36" customFormat="1" ht="324.75" customHeight="1" x14ac:dyDescent="0.25">
      <c r="A19" s="89"/>
      <c r="B19" s="95"/>
      <c r="C19" s="37" t="s">
        <v>30</v>
      </c>
      <c r="D19" s="26">
        <f>SUM(J19,L19,N19,P19,R19,T19,V19,X19,Z19,AB19,AD19,AF19)</f>
        <v>647.20000000000005</v>
      </c>
      <c r="E19" s="38">
        <f>J19+L19+N19+P19+R19+T19+V19</f>
        <v>406.6</v>
      </c>
      <c r="F19" s="38">
        <f>G19</f>
        <v>284.399</v>
      </c>
      <c r="G19" s="38">
        <f>SUM(K19,M19,O19,Q19,S19,U19,W19,Y19,AA19,AC19,AE19,AG19)</f>
        <v>284.399</v>
      </c>
      <c r="H19" s="38">
        <f t="shared" si="5"/>
        <v>43.942985166872681</v>
      </c>
      <c r="I19" s="38">
        <f t="shared" si="6"/>
        <v>69.945646827348739</v>
      </c>
      <c r="J19" s="39">
        <v>14.7</v>
      </c>
      <c r="K19" s="39">
        <v>0</v>
      </c>
      <c r="L19" s="39">
        <v>64.61</v>
      </c>
      <c r="M19" s="39">
        <v>20.3</v>
      </c>
      <c r="N19" s="39">
        <v>67.69</v>
      </c>
      <c r="O19" s="39">
        <v>39.909999999999997</v>
      </c>
      <c r="P19" s="39">
        <v>64.900000000000006</v>
      </c>
      <c r="Q19" s="39">
        <v>62.109000000000002</v>
      </c>
      <c r="R19" s="39">
        <v>64.900000000000006</v>
      </c>
      <c r="S19" s="39">
        <v>51.87</v>
      </c>
      <c r="T19" s="39">
        <v>64.900000000000006</v>
      </c>
      <c r="U19" s="39">
        <v>46.68</v>
      </c>
      <c r="V19" s="39">
        <v>64.900000000000006</v>
      </c>
      <c r="W19" s="39">
        <v>63.53</v>
      </c>
      <c r="X19" s="39">
        <v>15.1</v>
      </c>
      <c r="Y19" s="39">
        <v>0</v>
      </c>
      <c r="Z19" s="39">
        <v>24.9</v>
      </c>
      <c r="AA19" s="39">
        <v>0</v>
      </c>
      <c r="AB19" s="39">
        <v>57.3</v>
      </c>
      <c r="AC19" s="39">
        <v>0</v>
      </c>
      <c r="AD19" s="39">
        <v>64.8</v>
      </c>
      <c r="AE19" s="39">
        <v>0</v>
      </c>
      <c r="AF19" s="39">
        <v>78.5</v>
      </c>
      <c r="AG19" s="39">
        <v>0</v>
      </c>
      <c r="AH19" s="43" t="s">
        <v>45</v>
      </c>
      <c r="AI19" s="35"/>
      <c r="AJ19" s="42"/>
    </row>
    <row r="20" spans="1:36" s="31" customFormat="1" ht="30" x14ac:dyDescent="0.25">
      <c r="A20" s="90"/>
      <c r="B20" s="96"/>
      <c r="C20" s="37" t="s">
        <v>31</v>
      </c>
      <c r="D20" s="26">
        <f>SUM(J20,L20,N20,P20,R20,T20,V20,X20,Z20,AB20,AD20,AF20)</f>
        <v>1609.8999999999999</v>
      </c>
      <c r="E20" s="38">
        <f>J20+L20+N20+P20+R20+T20+V20</f>
        <v>970.67699999999991</v>
      </c>
      <c r="F20" s="38">
        <f>G20</f>
        <v>504.43</v>
      </c>
      <c r="G20" s="38">
        <f>SUM(K20,M20,O20,Q20,S20,U20,W20,Y20,AA20,AC20,AE20,AG20)</f>
        <v>504.43</v>
      </c>
      <c r="H20" s="38">
        <f t="shared" si="5"/>
        <v>31.333002049816759</v>
      </c>
      <c r="I20" s="38">
        <f t="shared" si="6"/>
        <v>51.96682315538537</v>
      </c>
      <c r="J20" s="40">
        <v>30</v>
      </c>
      <c r="K20" s="40">
        <v>0</v>
      </c>
      <c r="L20" s="40">
        <v>145.631</v>
      </c>
      <c r="M20" s="40">
        <v>61.3</v>
      </c>
      <c r="N20" s="40">
        <v>161</v>
      </c>
      <c r="O20" s="40">
        <v>97.12</v>
      </c>
      <c r="P20" s="40">
        <v>158.923</v>
      </c>
      <c r="Q20" s="40">
        <v>93.4</v>
      </c>
      <c r="R20" s="40">
        <v>157.69999999999999</v>
      </c>
      <c r="S20" s="40">
        <v>85.69</v>
      </c>
      <c r="T20" s="40">
        <v>154.523</v>
      </c>
      <c r="U20" s="40">
        <v>104.61</v>
      </c>
      <c r="V20" s="40">
        <v>162.9</v>
      </c>
      <c r="W20" s="40">
        <v>62.31</v>
      </c>
      <c r="X20" s="40">
        <v>40.200000000000003</v>
      </c>
      <c r="Y20" s="40">
        <v>0</v>
      </c>
      <c r="Z20" s="40">
        <v>49.3</v>
      </c>
      <c r="AA20" s="40">
        <v>0</v>
      </c>
      <c r="AB20" s="40">
        <v>158.22300000000001</v>
      </c>
      <c r="AC20" s="40">
        <v>0</v>
      </c>
      <c r="AD20" s="40">
        <v>136.4</v>
      </c>
      <c r="AE20" s="40">
        <v>0</v>
      </c>
      <c r="AF20" s="40">
        <v>255.1</v>
      </c>
      <c r="AG20" s="40">
        <v>0</v>
      </c>
      <c r="AH20" s="30"/>
      <c r="AI20" s="41"/>
      <c r="AJ20" s="42"/>
    </row>
    <row r="21" spans="1:36" s="36" customFormat="1" ht="15.75" x14ac:dyDescent="0.25">
      <c r="A21" s="88"/>
      <c r="B21" s="94" t="s">
        <v>36</v>
      </c>
      <c r="C21" s="32" t="s">
        <v>28</v>
      </c>
      <c r="D21" s="20">
        <f>D23+D24+D22</f>
        <v>23333</v>
      </c>
      <c r="E21" s="33">
        <f>E23+E24+E22</f>
        <v>16217.41152</v>
      </c>
      <c r="F21" s="33">
        <f t="shared" ref="F21:G21" si="13">F23+F24+F22</f>
        <v>15504.668599999999</v>
      </c>
      <c r="G21" s="33">
        <f t="shared" si="13"/>
        <v>15504.668599999999</v>
      </c>
      <c r="H21" s="33">
        <f t="shared" si="5"/>
        <v>66.449528993271329</v>
      </c>
      <c r="I21" s="33">
        <f t="shared" si="6"/>
        <v>95.605075944943394</v>
      </c>
      <c r="J21" s="33">
        <f t="shared" ref="J21:AG21" si="14">J23+J24+J22</f>
        <v>0</v>
      </c>
      <c r="K21" s="33">
        <f t="shared" si="14"/>
        <v>0</v>
      </c>
      <c r="L21" s="33">
        <f t="shared" si="14"/>
        <v>77.213139999999996</v>
      </c>
      <c r="M21" s="33">
        <f t="shared" si="14"/>
        <v>77.213139999999996</v>
      </c>
      <c r="N21" s="33">
        <f t="shared" si="14"/>
        <v>0</v>
      </c>
      <c r="O21" s="33">
        <f t="shared" si="14"/>
        <v>0</v>
      </c>
      <c r="P21" s="33">
        <f t="shared" si="14"/>
        <v>438.03719999999998</v>
      </c>
      <c r="Q21" s="33">
        <f t="shared" si="14"/>
        <v>0</v>
      </c>
      <c r="R21" s="33">
        <f t="shared" si="14"/>
        <v>0</v>
      </c>
      <c r="S21" s="33">
        <f t="shared" si="14"/>
        <v>438.04</v>
      </c>
      <c r="T21" s="33">
        <f t="shared" si="14"/>
        <v>8625.6150699999998</v>
      </c>
      <c r="U21" s="33">
        <f t="shared" si="14"/>
        <v>8266.1967599999989</v>
      </c>
      <c r="V21" s="33">
        <f t="shared" si="14"/>
        <v>7076.5461100000002</v>
      </c>
      <c r="W21" s="33">
        <f t="shared" si="14"/>
        <v>6723.2186999999994</v>
      </c>
      <c r="X21" s="33">
        <f t="shared" si="14"/>
        <v>7115.5884800000003</v>
      </c>
      <c r="Y21" s="33">
        <f t="shared" si="14"/>
        <v>0</v>
      </c>
      <c r="Z21" s="33">
        <f t="shared" si="14"/>
        <v>0</v>
      </c>
      <c r="AA21" s="33">
        <f t="shared" si="14"/>
        <v>0</v>
      </c>
      <c r="AB21" s="33">
        <f t="shared" si="14"/>
        <v>0</v>
      </c>
      <c r="AC21" s="33">
        <f t="shared" si="14"/>
        <v>0</v>
      </c>
      <c r="AD21" s="33">
        <f t="shared" si="14"/>
        <v>0</v>
      </c>
      <c r="AE21" s="33">
        <f t="shared" si="14"/>
        <v>0</v>
      </c>
      <c r="AF21" s="33">
        <f t="shared" si="14"/>
        <v>0</v>
      </c>
      <c r="AG21" s="33">
        <f t="shared" si="14"/>
        <v>0</v>
      </c>
      <c r="AH21" s="34"/>
      <c r="AI21" s="35"/>
      <c r="AJ21" s="42"/>
    </row>
    <row r="22" spans="1:36" s="36" customFormat="1" ht="30" hidden="1" x14ac:dyDescent="0.25">
      <c r="A22" s="89"/>
      <c r="B22" s="95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5"/>
        <v>0</v>
      </c>
      <c r="I22" s="38">
        <f t="shared" si="6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/>
    </row>
    <row r="23" spans="1:36" s="36" customFormat="1" ht="296.25" customHeight="1" x14ac:dyDescent="0.25">
      <c r="A23" s="89"/>
      <c r="B23" s="95"/>
      <c r="C23" s="37" t="s">
        <v>30</v>
      </c>
      <c r="D23" s="26">
        <f>SUM(J23,L23,N23,P23,R23,T23,V23,X23,Z23,AB23,AD23,AF23)</f>
        <v>6550</v>
      </c>
      <c r="E23" s="38">
        <f>J23+L23+N23+P23+R23+T23+V23</f>
        <v>4500</v>
      </c>
      <c r="F23" s="38">
        <f>G23</f>
        <v>4299.4508100000003</v>
      </c>
      <c r="G23" s="38">
        <f>SUM(K23,M23,O23,Q23,S23,U23,W23,Y23,AA23,AC23,AE23,AG23)</f>
        <v>4299.4508100000003</v>
      </c>
      <c r="H23" s="38">
        <f t="shared" si="5"/>
        <v>65.640470381679393</v>
      </c>
      <c r="I23" s="38">
        <f t="shared" si="6"/>
        <v>95.543351333333334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2450</v>
      </c>
      <c r="U23" s="39">
        <v>2356.84211</v>
      </c>
      <c r="V23" s="39">
        <v>2050</v>
      </c>
      <c r="W23" s="39">
        <v>1942.6087</v>
      </c>
      <c r="X23" s="39">
        <v>2050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44" t="s">
        <v>46</v>
      </c>
      <c r="AI23" s="35"/>
      <c r="AJ23" s="42"/>
    </row>
    <row r="24" spans="1:36" s="31" customFormat="1" ht="30" x14ac:dyDescent="0.25">
      <c r="A24" s="90"/>
      <c r="B24" s="96"/>
      <c r="C24" s="37" t="s">
        <v>31</v>
      </c>
      <c r="D24" s="26">
        <f>SUM(J24,L24,N24,P24,R24,T24,V24,X24,Z24,AB24,AD24,AF24)</f>
        <v>16783</v>
      </c>
      <c r="E24" s="38">
        <f>J24+L24+N24+P24+R24+T24+V24</f>
        <v>11717.41152</v>
      </c>
      <c r="F24" s="38">
        <f>G24</f>
        <v>11205.217789999999</v>
      </c>
      <c r="G24" s="38">
        <f>SUM(K24,M24,O24,Q24,S24,U24,W24,Y24,AA24,AC24,AE24,AG24)</f>
        <v>11205.217789999999</v>
      </c>
      <c r="H24" s="38">
        <f t="shared" si="5"/>
        <v>66.765285050348552</v>
      </c>
      <c r="I24" s="38">
        <f t="shared" si="6"/>
        <v>95.628780903309945</v>
      </c>
      <c r="J24" s="40">
        <v>0</v>
      </c>
      <c r="K24" s="40">
        <v>0</v>
      </c>
      <c r="L24" s="40">
        <v>77.213139999999996</v>
      </c>
      <c r="M24" s="40">
        <v>77.213139999999996</v>
      </c>
      <c r="N24" s="40">
        <v>0</v>
      </c>
      <c r="O24" s="40">
        <v>0</v>
      </c>
      <c r="P24" s="40">
        <v>438.03719999999998</v>
      </c>
      <c r="Q24" s="40">
        <v>0</v>
      </c>
      <c r="R24" s="40">
        <v>0</v>
      </c>
      <c r="S24" s="40">
        <v>438.04</v>
      </c>
      <c r="T24" s="40">
        <v>6175.6150699999998</v>
      </c>
      <c r="U24" s="40">
        <f>46.81799+5862.53666</f>
        <v>5909.3546499999993</v>
      </c>
      <c r="V24" s="40">
        <v>5026.5461100000002</v>
      </c>
      <c r="W24" s="40">
        <v>4780.6099999999997</v>
      </c>
      <c r="X24" s="40">
        <v>5065.5884800000003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/>
    </row>
    <row r="25" spans="1:36" s="36" customFormat="1" ht="15.75" x14ac:dyDescent="0.25">
      <c r="A25" s="88"/>
      <c r="B25" s="94" t="s">
        <v>37</v>
      </c>
      <c r="C25" s="32" t="s">
        <v>28</v>
      </c>
      <c r="D25" s="20">
        <f>D27+D28+D26</f>
        <v>4869.7999999999993</v>
      </c>
      <c r="E25" s="33">
        <f t="shared" ref="E25:G25" si="15">E27+E28+E26</f>
        <v>2785.4469099999997</v>
      </c>
      <c r="F25" s="33">
        <f t="shared" si="15"/>
        <v>2773.3814400000001</v>
      </c>
      <c r="G25" s="33">
        <f t="shared" si="15"/>
        <v>2773.3814400000001</v>
      </c>
      <c r="H25" s="33">
        <f t="shared" si="5"/>
        <v>56.950623023532806</v>
      </c>
      <c r="I25" s="33">
        <f t="shared" si="6"/>
        <v>99.566838988864461</v>
      </c>
      <c r="J25" s="33">
        <f t="shared" ref="J25:AG25" si="16">J27+J28+J26</f>
        <v>0</v>
      </c>
      <c r="K25" s="33">
        <f t="shared" si="16"/>
        <v>0</v>
      </c>
      <c r="L25" s="33">
        <f t="shared" si="16"/>
        <v>698.51313000000005</v>
      </c>
      <c r="M25" s="33">
        <f t="shared" si="16"/>
        <v>698.13587000000007</v>
      </c>
      <c r="N25" s="33">
        <f t="shared" si="16"/>
        <v>695.04782</v>
      </c>
      <c r="O25" s="33">
        <f t="shared" si="16"/>
        <v>694.25885000000005</v>
      </c>
      <c r="P25" s="33">
        <f t="shared" si="16"/>
        <v>692.22600999999997</v>
      </c>
      <c r="Q25" s="33">
        <f t="shared" si="16"/>
        <v>692.56648999999993</v>
      </c>
      <c r="R25" s="33">
        <f t="shared" si="16"/>
        <v>687.59510999999998</v>
      </c>
      <c r="S25" s="33">
        <f t="shared" si="16"/>
        <v>688.42022999999995</v>
      </c>
      <c r="T25" s="33">
        <f t="shared" si="16"/>
        <v>12.06484</v>
      </c>
      <c r="U25" s="33">
        <f t="shared" si="16"/>
        <v>0</v>
      </c>
      <c r="V25" s="33">
        <f t="shared" si="16"/>
        <v>0</v>
      </c>
      <c r="W25" s="33">
        <f t="shared" si="16"/>
        <v>0</v>
      </c>
      <c r="X25" s="33">
        <f t="shared" si="16"/>
        <v>0</v>
      </c>
      <c r="Y25" s="33">
        <f t="shared" si="16"/>
        <v>0</v>
      </c>
      <c r="Z25" s="33">
        <f t="shared" si="16"/>
        <v>692.22602000000006</v>
      </c>
      <c r="AA25" s="33">
        <f t="shared" si="16"/>
        <v>0</v>
      </c>
      <c r="AB25" s="33">
        <f t="shared" si="16"/>
        <v>690.41915999999992</v>
      </c>
      <c r="AC25" s="33">
        <f t="shared" si="16"/>
        <v>0</v>
      </c>
      <c r="AD25" s="33">
        <f t="shared" si="16"/>
        <v>701.70790999999997</v>
      </c>
      <c r="AE25" s="33">
        <f t="shared" si="16"/>
        <v>0</v>
      </c>
      <c r="AF25" s="33">
        <f t="shared" si="16"/>
        <v>0</v>
      </c>
      <c r="AG25" s="33">
        <f t="shared" si="16"/>
        <v>0</v>
      </c>
      <c r="AH25" s="34"/>
      <c r="AI25" s="35"/>
      <c r="AJ25" s="42"/>
    </row>
    <row r="26" spans="1:36" s="36" customFormat="1" ht="30" hidden="1" x14ac:dyDescent="0.25">
      <c r="A26" s="89"/>
      <c r="B26" s="95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5"/>
        <v>0</v>
      </c>
      <c r="I26" s="38">
        <f t="shared" si="6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/>
    </row>
    <row r="27" spans="1:36" s="36" customFormat="1" ht="117" customHeight="1" x14ac:dyDescent="0.25">
      <c r="A27" s="89"/>
      <c r="B27" s="95"/>
      <c r="C27" s="37" t="s">
        <v>30</v>
      </c>
      <c r="D27" s="26">
        <f>SUM(J27,L27,N27,P27,R27,T27,V27,X27,Z27,AB27,AD27,AF27)</f>
        <v>1400.0000000000002</v>
      </c>
      <c r="E27" s="38">
        <f>J27+L27+N27+P27+R27+T27+V27</f>
        <v>799.52381000000003</v>
      </c>
      <c r="F27" s="38">
        <f>G27</f>
        <v>799.52318000000002</v>
      </c>
      <c r="G27" s="38">
        <f>SUM(K27,M27,O27,Q27,S27,U27,W27,Y27,AA27,AC27,AE27,AG27)</f>
        <v>799.52318000000002</v>
      </c>
      <c r="H27" s="38">
        <f t="shared" si="5"/>
        <v>57.108798571428565</v>
      </c>
      <c r="I27" s="38">
        <f t="shared" si="6"/>
        <v>99.999921203097131</v>
      </c>
      <c r="J27" s="39">
        <v>0</v>
      </c>
      <c r="K27" s="39">
        <v>0</v>
      </c>
      <c r="L27" s="39">
        <v>200</v>
      </c>
      <c r="M27" s="39">
        <v>200</v>
      </c>
      <c r="N27" s="39">
        <v>199.52381</v>
      </c>
      <c r="O27" s="39">
        <v>199.52318</v>
      </c>
      <c r="P27" s="39">
        <v>200</v>
      </c>
      <c r="Q27" s="39">
        <v>200</v>
      </c>
      <c r="R27" s="39">
        <v>200</v>
      </c>
      <c r="S27" s="39">
        <v>200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0</v>
      </c>
      <c r="AB27" s="39">
        <v>200</v>
      </c>
      <c r="AC27" s="39">
        <v>0</v>
      </c>
      <c r="AD27" s="39">
        <v>200.47619</v>
      </c>
      <c r="AE27" s="39">
        <v>0</v>
      </c>
      <c r="AF27" s="39">
        <v>0</v>
      </c>
      <c r="AG27" s="39">
        <v>0</v>
      </c>
      <c r="AH27" s="45" t="s">
        <v>47</v>
      </c>
      <c r="AI27" s="35"/>
      <c r="AJ27" s="42"/>
    </row>
    <row r="28" spans="1:36" s="31" customFormat="1" ht="30" x14ac:dyDescent="0.25">
      <c r="A28" s="90"/>
      <c r="B28" s="96"/>
      <c r="C28" s="37" t="s">
        <v>31</v>
      </c>
      <c r="D28" s="26">
        <f>SUM(J28,L28,N28,P28,R28,T28,V28,X28,Z28,AB28,AD28,AF28)</f>
        <v>3469.7999999999993</v>
      </c>
      <c r="E28" s="38">
        <f>J28+L28+N28+P28+R28+T28+V28</f>
        <v>1985.9230999999997</v>
      </c>
      <c r="F28" s="38">
        <f>G28</f>
        <v>1973.85826</v>
      </c>
      <c r="G28" s="38">
        <f>SUM(K28,M28,O28,Q28,S28,U28,W28,Y28,AA28,AC28,AE28,AG28)</f>
        <v>1973.85826</v>
      </c>
      <c r="H28" s="38">
        <f t="shared" si="5"/>
        <v>56.886802121159732</v>
      </c>
      <c r="I28" s="38">
        <f t="shared" si="6"/>
        <v>99.392482015038766</v>
      </c>
      <c r="J28" s="40">
        <v>0</v>
      </c>
      <c r="K28" s="40">
        <v>0</v>
      </c>
      <c r="L28" s="40">
        <v>498.51312999999999</v>
      </c>
      <c r="M28" s="40">
        <v>498.13587000000001</v>
      </c>
      <c r="N28" s="40">
        <v>495.52400999999998</v>
      </c>
      <c r="O28" s="40">
        <v>494.73567000000003</v>
      </c>
      <c r="P28" s="40">
        <v>492.22600999999997</v>
      </c>
      <c r="Q28" s="40">
        <f>492.56649</f>
        <v>492.56648999999999</v>
      </c>
      <c r="R28" s="40">
        <v>487.59510999999998</v>
      </c>
      <c r="S28" s="40">
        <v>488.42023</v>
      </c>
      <c r="T28" s="40">
        <v>12.06484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0</v>
      </c>
      <c r="AB28" s="40">
        <v>490.41915999999998</v>
      </c>
      <c r="AC28" s="40">
        <v>0</v>
      </c>
      <c r="AD28" s="40">
        <v>501.23172</v>
      </c>
      <c r="AE28" s="40">
        <v>0</v>
      </c>
      <c r="AF28" s="40">
        <v>0</v>
      </c>
      <c r="AG28" s="40">
        <v>0</v>
      </c>
      <c r="AH28" s="30"/>
      <c r="AI28" s="41"/>
      <c r="AJ28" s="42"/>
    </row>
    <row r="29" spans="1:36" s="36" customFormat="1" ht="15.75" x14ac:dyDescent="0.25">
      <c r="A29" s="88"/>
      <c r="B29" s="94" t="s">
        <v>38</v>
      </c>
      <c r="C29" s="32" t="s">
        <v>28</v>
      </c>
      <c r="D29" s="20">
        <f>D31+D32+D30</f>
        <v>2945.3999999999996</v>
      </c>
      <c r="E29" s="33">
        <f>E31+E32+E30</f>
        <v>2034.0712799999999</v>
      </c>
      <c r="F29" s="33">
        <f>F31+F32+F30</f>
        <v>1761.0789800000002</v>
      </c>
      <c r="G29" s="33">
        <f t="shared" ref="G29" si="17">G31+G32+G30</f>
        <v>1761.0789800000002</v>
      </c>
      <c r="H29" s="33">
        <f t="shared" si="5"/>
        <v>59.790825694302995</v>
      </c>
      <c r="I29" s="33">
        <f t="shared" si="6"/>
        <v>86.5790199839998</v>
      </c>
      <c r="J29" s="33">
        <f t="shared" ref="J29:AG29" si="18">J31+J32+J30</f>
        <v>0</v>
      </c>
      <c r="K29" s="33">
        <f t="shared" si="18"/>
        <v>0</v>
      </c>
      <c r="L29" s="33">
        <f t="shared" si="18"/>
        <v>0</v>
      </c>
      <c r="M29" s="33">
        <f t="shared" si="18"/>
        <v>0</v>
      </c>
      <c r="N29" s="33">
        <f t="shared" si="18"/>
        <v>0</v>
      </c>
      <c r="O29" s="33">
        <f t="shared" si="18"/>
        <v>0</v>
      </c>
      <c r="P29" s="33">
        <f t="shared" si="18"/>
        <v>4.4587899999999996</v>
      </c>
      <c r="Q29" s="33">
        <f t="shared" si="18"/>
        <v>0</v>
      </c>
      <c r="R29" s="33">
        <f t="shared" si="18"/>
        <v>0</v>
      </c>
      <c r="S29" s="33">
        <f t="shared" si="18"/>
        <v>4.4587899999999996</v>
      </c>
      <c r="T29" s="33">
        <f t="shared" si="18"/>
        <v>1117.70624</v>
      </c>
      <c r="U29" s="33">
        <f t="shared" si="18"/>
        <v>966.80019000000004</v>
      </c>
      <c r="V29" s="33">
        <f t="shared" si="18"/>
        <v>911.90625</v>
      </c>
      <c r="W29" s="33">
        <f t="shared" si="18"/>
        <v>789.82</v>
      </c>
      <c r="X29" s="33">
        <f t="shared" si="18"/>
        <v>911.32871999999998</v>
      </c>
      <c r="Y29" s="33">
        <f t="shared" si="18"/>
        <v>0</v>
      </c>
      <c r="Z29" s="33">
        <f t="shared" si="18"/>
        <v>0</v>
      </c>
      <c r="AA29" s="33">
        <f t="shared" si="18"/>
        <v>0</v>
      </c>
      <c r="AB29" s="33">
        <f t="shared" si="18"/>
        <v>0</v>
      </c>
      <c r="AC29" s="33">
        <f t="shared" si="18"/>
        <v>0</v>
      </c>
      <c r="AD29" s="33">
        <f t="shared" si="18"/>
        <v>0</v>
      </c>
      <c r="AE29" s="33">
        <f t="shared" si="18"/>
        <v>0</v>
      </c>
      <c r="AF29" s="33">
        <f t="shared" si="18"/>
        <v>0</v>
      </c>
      <c r="AG29" s="33">
        <f t="shared" si="18"/>
        <v>0</v>
      </c>
      <c r="AH29" s="34"/>
      <c r="AI29" s="35"/>
      <c r="AJ29" s="42"/>
    </row>
    <row r="30" spans="1:36" s="36" customFormat="1" ht="30" hidden="1" x14ac:dyDescent="0.25">
      <c r="A30" s="89"/>
      <c r="B30" s="95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5"/>
        <v>0</v>
      </c>
      <c r="I30" s="38">
        <f t="shared" si="6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/>
    </row>
    <row r="31" spans="1:36" s="36" customFormat="1" ht="30" hidden="1" x14ac:dyDescent="0.25">
      <c r="A31" s="89"/>
      <c r="B31" s="95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5"/>
        <v>0</v>
      </c>
      <c r="I31" s="38">
        <f t="shared" si="6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/>
    </row>
    <row r="32" spans="1:36" s="31" customFormat="1" ht="221.25" customHeight="1" x14ac:dyDescent="0.25">
      <c r="A32" s="90"/>
      <c r="B32" s="96"/>
      <c r="C32" s="37" t="s">
        <v>31</v>
      </c>
      <c r="D32" s="26">
        <f>SUM(J32,L32,N32,P32,R32,T32,V32,X32,Z32,AB32,AD32,AF32)</f>
        <v>2945.3999999999996</v>
      </c>
      <c r="E32" s="38">
        <f>J32+L32+N32+P32+R32+T32+V32</f>
        <v>2034.0712799999999</v>
      </c>
      <c r="F32" s="38">
        <f>G32</f>
        <v>1761.0789800000002</v>
      </c>
      <c r="G32" s="38">
        <f>SUM(K32,M32,O32,Q32,S32,U32,W32,Y32,AA32,AC32,AE32,AG32)</f>
        <v>1761.0789800000002</v>
      </c>
      <c r="H32" s="38">
        <f t="shared" si="5"/>
        <v>59.790825694302995</v>
      </c>
      <c r="I32" s="38">
        <f t="shared" si="6"/>
        <v>86.5790199839998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4.4587899999999996</v>
      </c>
      <c r="Q32" s="40">
        <v>0</v>
      </c>
      <c r="R32" s="40">
        <v>0</v>
      </c>
      <c r="S32" s="40">
        <v>4.4587899999999996</v>
      </c>
      <c r="T32" s="40">
        <v>1117.70624</v>
      </c>
      <c r="U32" s="40">
        <v>966.80019000000004</v>
      </c>
      <c r="V32" s="40">
        <v>911.90625</v>
      </c>
      <c r="W32" s="40">
        <v>789.82</v>
      </c>
      <c r="X32" s="40">
        <v>911.32871999999998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3" t="s">
        <v>48</v>
      </c>
      <c r="AI32" s="41"/>
      <c r="AJ32" s="42"/>
    </row>
    <row r="33" spans="1:44" s="36" customFormat="1" ht="15.75" x14ac:dyDescent="0.25">
      <c r="A33" s="97"/>
      <c r="B33" s="94" t="s">
        <v>39</v>
      </c>
      <c r="C33" s="32" t="s">
        <v>28</v>
      </c>
      <c r="D33" s="20">
        <f>D35+D36+D34</f>
        <v>100</v>
      </c>
      <c r="E33" s="33">
        <f>E35+E36+E34</f>
        <v>100</v>
      </c>
      <c r="F33" s="33">
        <f>F35+F36+F34</f>
        <v>100</v>
      </c>
      <c r="G33" s="33">
        <f t="shared" ref="G33" si="19">G35+G36+G34</f>
        <v>100</v>
      </c>
      <c r="H33" s="33">
        <f t="shared" si="5"/>
        <v>100</v>
      </c>
      <c r="I33" s="33">
        <f t="shared" si="6"/>
        <v>100</v>
      </c>
      <c r="J33" s="33">
        <f t="shared" ref="J33:AG33" si="20">J35+J36+J34</f>
        <v>0</v>
      </c>
      <c r="K33" s="33">
        <f t="shared" si="20"/>
        <v>0</v>
      </c>
      <c r="L33" s="33">
        <f t="shared" si="20"/>
        <v>0</v>
      </c>
      <c r="M33" s="33">
        <f t="shared" si="20"/>
        <v>0</v>
      </c>
      <c r="N33" s="33">
        <f t="shared" si="20"/>
        <v>0</v>
      </c>
      <c r="O33" s="33">
        <f t="shared" si="20"/>
        <v>0</v>
      </c>
      <c r="P33" s="33">
        <f t="shared" si="20"/>
        <v>0</v>
      </c>
      <c r="Q33" s="33">
        <f t="shared" si="20"/>
        <v>0</v>
      </c>
      <c r="R33" s="33">
        <f t="shared" si="20"/>
        <v>0</v>
      </c>
      <c r="S33" s="33">
        <f t="shared" si="20"/>
        <v>0</v>
      </c>
      <c r="T33" s="33">
        <f t="shared" si="20"/>
        <v>100</v>
      </c>
      <c r="U33" s="33">
        <f t="shared" si="20"/>
        <v>52.89</v>
      </c>
      <c r="V33" s="33">
        <f t="shared" si="20"/>
        <v>0</v>
      </c>
      <c r="W33" s="33">
        <f t="shared" si="20"/>
        <v>47.11</v>
      </c>
      <c r="X33" s="33">
        <f t="shared" si="20"/>
        <v>0</v>
      </c>
      <c r="Y33" s="33">
        <f t="shared" si="20"/>
        <v>0</v>
      </c>
      <c r="Z33" s="33">
        <f t="shared" si="20"/>
        <v>0</v>
      </c>
      <c r="AA33" s="33">
        <f t="shared" si="20"/>
        <v>0</v>
      </c>
      <c r="AB33" s="33">
        <f t="shared" si="20"/>
        <v>0</v>
      </c>
      <c r="AC33" s="33">
        <f t="shared" si="20"/>
        <v>0</v>
      </c>
      <c r="AD33" s="33">
        <f t="shared" si="20"/>
        <v>0</v>
      </c>
      <c r="AE33" s="33">
        <f t="shared" si="20"/>
        <v>0</v>
      </c>
      <c r="AF33" s="33">
        <f t="shared" si="20"/>
        <v>0</v>
      </c>
      <c r="AG33" s="33">
        <f t="shared" si="20"/>
        <v>0</v>
      </c>
      <c r="AH33" s="34"/>
      <c r="AI33" s="35"/>
      <c r="AJ33" s="42"/>
    </row>
    <row r="34" spans="1:44" s="36" customFormat="1" ht="30" hidden="1" x14ac:dyDescent="0.25">
      <c r="A34" s="98"/>
      <c r="B34" s="95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5"/>
        <v>0</v>
      </c>
      <c r="I34" s="38">
        <f t="shared" si="6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/>
    </row>
    <row r="35" spans="1:44" s="36" customFormat="1" ht="47.25" x14ac:dyDescent="0.25">
      <c r="A35" s="98"/>
      <c r="B35" s="95"/>
      <c r="C35" s="37" t="s">
        <v>30</v>
      </c>
      <c r="D35" s="26">
        <f>SUM(J35,L35,N35,P35,R35,T35,V35,X35,Z35,AB35,AD35,AF35)</f>
        <v>100</v>
      </c>
      <c r="E35" s="38">
        <f>J35+L35+N35+P35+R35+T35+V35</f>
        <v>100</v>
      </c>
      <c r="F35" s="38">
        <v>100</v>
      </c>
      <c r="G35" s="38">
        <f>SUM(K35,M35,O35,Q35,S35,U35,W35,Y35,AA35,AC35,AE35,AG35)</f>
        <v>100</v>
      </c>
      <c r="H35" s="38">
        <f t="shared" si="5"/>
        <v>100</v>
      </c>
      <c r="I35" s="38">
        <f t="shared" si="6"/>
        <v>100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100</v>
      </c>
      <c r="U35" s="39">
        <v>52.89</v>
      </c>
      <c r="V35" s="39">
        <v>0</v>
      </c>
      <c r="W35" s="39">
        <v>47.11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45" t="s">
        <v>49</v>
      </c>
      <c r="AI35" s="35"/>
      <c r="AJ35" s="42"/>
    </row>
    <row r="36" spans="1:44" s="31" customFormat="1" ht="30" hidden="1" x14ac:dyDescent="0.25">
      <c r="A36" s="99"/>
      <c r="B36" s="96"/>
      <c r="C36" s="46" t="s">
        <v>31</v>
      </c>
      <c r="D36" s="47">
        <f>SUM(J36,L36,N36,P36,R36,T36,V36,X36,Z36,AB36,AD36,AF36)</f>
        <v>0</v>
      </c>
      <c r="E36" s="48">
        <f>J36</f>
        <v>0</v>
      </c>
      <c r="F36" s="48">
        <f>G36</f>
        <v>0</v>
      </c>
      <c r="G36" s="48">
        <f>SUM(K36,M36,O36,Q36,S36,U36,W36,Y36,AA36,AC36,AE36,AG36)</f>
        <v>0</v>
      </c>
      <c r="H36" s="48">
        <f t="shared" si="5"/>
        <v>0</v>
      </c>
      <c r="I36" s="48">
        <f t="shared" si="6"/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50"/>
      <c r="AI36" s="41"/>
    </row>
    <row r="37" spans="1:44" s="31" customFormat="1" ht="21" x14ac:dyDescent="0.25">
      <c r="A37" s="51"/>
      <c r="B37" s="85" t="s">
        <v>40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7"/>
      <c r="AH37" s="50"/>
      <c r="AI37" s="41"/>
    </row>
    <row r="38" spans="1:44" s="36" customFormat="1" ht="15.75" x14ac:dyDescent="0.25">
      <c r="A38" s="88" t="s">
        <v>41</v>
      </c>
      <c r="B38" s="91" t="s">
        <v>42</v>
      </c>
      <c r="C38" s="32" t="s">
        <v>28</v>
      </c>
      <c r="D38" s="20">
        <f>D40+D41+D39</f>
        <v>4122.5996999999998</v>
      </c>
      <c r="E38" s="33">
        <f t="shared" ref="E38:G38" si="21">E40+E41+E39</f>
        <v>2569.2794699999999</v>
      </c>
      <c r="F38" s="33">
        <f t="shared" si="21"/>
        <v>2484.4927899999998</v>
      </c>
      <c r="G38" s="33">
        <f t="shared" si="21"/>
        <v>2484.4927899999998</v>
      </c>
      <c r="H38" s="33">
        <f t="shared" ref="H38:H49" si="22">IFERROR(G38/D38*100,0)</f>
        <v>60.265196012118274</v>
      </c>
      <c r="I38" s="33">
        <f t="shared" ref="I38:I49" si="23">IFERROR(G38/E38*100,0)</f>
        <v>96.699982193840512</v>
      </c>
      <c r="J38" s="33">
        <f t="shared" ref="J38:AG38" si="24">J40+J41+J39</f>
        <v>433.23651000000001</v>
      </c>
      <c r="K38" s="33">
        <f t="shared" si="24"/>
        <v>260.55279000000002</v>
      </c>
      <c r="L38" s="33">
        <f t="shared" si="24"/>
        <v>308.48899999999998</v>
      </c>
      <c r="M38" s="33">
        <f t="shared" si="24"/>
        <v>389.49</v>
      </c>
      <c r="N38" s="33">
        <f t="shared" si="24"/>
        <v>255.209</v>
      </c>
      <c r="O38" s="33">
        <f t="shared" si="24"/>
        <v>217.22</v>
      </c>
      <c r="P38" s="33">
        <f t="shared" si="24"/>
        <v>424.51098000000002</v>
      </c>
      <c r="Q38" s="33">
        <f t="shared" si="24"/>
        <v>254.51</v>
      </c>
      <c r="R38" s="33">
        <f t="shared" si="24"/>
        <v>333.45</v>
      </c>
      <c r="S38" s="33">
        <f t="shared" si="24"/>
        <v>278.85000000000002</v>
      </c>
      <c r="T38" s="33">
        <f t="shared" si="24"/>
        <v>337.11966999999999</v>
      </c>
      <c r="U38" s="33">
        <f t="shared" si="24"/>
        <v>560.96</v>
      </c>
      <c r="V38" s="33">
        <f t="shared" si="24"/>
        <v>477.26431000000002</v>
      </c>
      <c r="W38" s="33">
        <f t="shared" si="24"/>
        <v>522.91</v>
      </c>
      <c r="X38" s="33">
        <f t="shared" si="24"/>
        <v>316.54500000000002</v>
      </c>
      <c r="Y38" s="33">
        <f t="shared" si="24"/>
        <v>0</v>
      </c>
      <c r="Z38" s="33">
        <f t="shared" si="24"/>
        <v>248.209</v>
      </c>
      <c r="AA38" s="33">
        <f t="shared" si="24"/>
        <v>0</v>
      </c>
      <c r="AB38" s="33">
        <f t="shared" si="24"/>
        <v>270.16000000000003</v>
      </c>
      <c r="AC38" s="33">
        <f t="shared" si="24"/>
        <v>0</v>
      </c>
      <c r="AD38" s="33">
        <f t="shared" si="24"/>
        <v>248.15299999999999</v>
      </c>
      <c r="AE38" s="33">
        <f t="shared" si="24"/>
        <v>0</v>
      </c>
      <c r="AF38" s="33">
        <f t="shared" si="24"/>
        <v>470.25322999999997</v>
      </c>
      <c r="AG38" s="33">
        <f t="shared" si="24"/>
        <v>0</v>
      </c>
      <c r="AH38" s="34"/>
      <c r="AI38" s="35"/>
      <c r="AJ38" s="52"/>
    </row>
    <row r="39" spans="1:44" s="36" customFormat="1" ht="30" hidden="1" x14ac:dyDescent="0.25">
      <c r="A39" s="89"/>
      <c r="B39" s="92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2"/>
        <v>0</v>
      </c>
      <c r="I39" s="38">
        <f t="shared" si="23"/>
        <v>0</v>
      </c>
      <c r="J39" s="38">
        <f>J43</f>
        <v>0</v>
      </c>
      <c r="K39" s="38">
        <f t="shared" ref="K39:AG40" si="25">K43</f>
        <v>0</v>
      </c>
      <c r="L39" s="38">
        <f t="shared" si="25"/>
        <v>0</v>
      </c>
      <c r="M39" s="38">
        <f t="shared" si="25"/>
        <v>0</v>
      </c>
      <c r="N39" s="38">
        <f t="shared" si="25"/>
        <v>0</v>
      </c>
      <c r="O39" s="38">
        <f t="shared" si="25"/>
        <v>0</v>
      </c>
      <c r="P39" s="38">
        <f t="shared" si="25"/>
        <v>0</v>
      </c>
      <c r="Q39" s="38">
        <f t="shared" si="25"/>
        <v>0</v>
      </c>
      <c r="R39" s="38">
        <f t="shared" si="25"/>
        <v>0</v>
      </c>
      <c r="S39" s="38">
        <f t="shared" si="25"/>
        <v>0</v>
      </c>
      <c r="T39" s="38">
        <f t="shared" si="25"/>
        <v>0</v>
      </c>
      <c r="U39" s="38">
        <f t="shared" si="25"/>
        <v>0</v>
      </c>
      <c r="V39" s="38">
        <f t="shared" si="25"/>
        <v>0</v>
      </c>
      <c r="W39" s="38">
        <f t="shared" si="25"/>
        <v>0</v>
      </c>
      <c r="X39" s="38">
        <f t="shared" si="25"/>
        <v>0</v>
      </c>
      <c r="Y39" s="38">
        <f t="shared" si="25"/>
        <v>0</v>
      </c>
      <c r="Z39" s="38">
        <f t="shared" si="25"/>
        <v>0</v>
      </c>
      <c r="AA39" s="38">
        <f t="shared" si="25"/>
        <v>0</v>
      </c>
      <c r="AB39" s="38">
        <f t="shared" si="25"/>
        <v>0</v>
      </c>
      <c r="AC39" s="38">
        <f t="shared" si="25"/>
        <v>0</v>
      </c>
      <c r="AD39" s="38">
        <f t="shared" si="25"/>
        <v>0</v>
      </c>
      <c r="AE39" s="38">
        <f t="shared" si="25"/>
        <v>0</v>
      </c>
      <c r="AF39" s="38">
        <f t="shared" si="25"/>
        <v>0</v>
      </c>
      <c r="AG39" s="38">
        <f t="shared" si="25"/>
        <v>0</v>
      </c>
      <c r="AH39" s="34"/>
      <c r="AI39" s="35"/>
      <c r="AJ39" s="52"/>
    </row>
    <row r="40" spans="1:44" s="36" customFormat="1" ht="30" x14ac:dyDescent="0.25">
      <c r="A40" s="89"/>
      <c r="B40" s="92"/>
      <c r="C40" s="37" t="s">
        <v>30</v>
      </c>
      <c r="D40" s="38">
        <f>D44</f>
        <v>4100.5996999999998</v>
      </c>
      <c r="E40" s="38">
        <f>E44</f>
        <v>2547.2794699999999</v>
      </c>
      <c r="F40" s="38">
        <f>F44</f>
        <v>2462.4927899999998</v>
      </c>
      <c r="G40" s="38">
        <f>SUM(K40,M40,O40,Q40,S40,U40,W40,Y40,AA40,AC40,AE40,AG40)</f>
        <v>2462.4927899999998</v>
      </c>
      <c r="H40" s="38">
        <f t="shared" si="22"/>
        <v>60.052016050237725</v>
      </c>
      <c r="I40" s="38">
        <f t="shared" si="23"/>
        <v>96.671481044834067</v>
      </c>
      <c r="J40" s="39">
        <f>J44</f>
        <v>433.23651000000001</v>
      </c>
      <c r="K40" s="39">
        <f t="shared" si="25"/>
        <v>260.55279000000002</v>
      </c>
      <c r="L40" s="39">
        <f t="shared" si="25"/>
        <v>308.48899999999998</v>
      </c>
      <c r="M40" s="39">
        <f t="shared" si="25"/>
        <v>389.49</v>
      </c>
      <c r="N40" s="39">
        <f t="shared" si="25"/>
        <v>255.209</v>
      </c>
      <c r="O40" s="39">
        <f t="shared" si="25"/>
        <v>217.22</v>
      </c>
      <c r="P40" s="39">
        <f t="shared" si="25"/>
        <v>424.51098000000002</v>
      </c>
      <c r="Q40" s="39">
        <f t="shared" si="25"/>
        <v>254.51</v>
      </c>
      <c r="R40" s="39">
        <f t="shared" si="25"/>
        <v>311.45</v>
      </c>
      <c r="S40" s="39">
        <f t="shared" si="25"/>
        <v>278.85000000000002</v>
      </c>
      <c r="T40" s="39">
        <f t="shared" si="25"/>
        <v>337.11966999999999</v>
      </c>
      <c r="U40" s="39">
        <f t="shared" si="25"/>
        <v>538.96</v>
      </c>
      <c r="V40" s="39">
        <f t="shared" si="25"/>
        <v>477.26431000000002</v>
      </c>
      <c r="W40" s="39">
        <f t="shared" si="25"/>
        <v>522.91</v>
      </c>
      <c r="X40" s="39">
        <f t="shared" si="25"/>
        <v>316.54500000000002</v>
      </c>
      <c r="Y40" s="39">
        <f t="shared" si="25"/>
        <v>0</v>
      </c>
      <c r="Z40" s="39">
        <f t="shared" si="25"/>
        <v>248.209</v>
      </c>
      <c r="AA40" s="39">
        <f t="shared" si="25"/>
        <v>0</v>
      </c>
      <c r="AB40" s="39">
        <f t="shared" si="25"/>
        <v>270.16000000000003</v>
      </c>
      <c r="AC40" s="39">
        <f t="shared" si="25"/>
        <v>0</v>
      </c>
      <c r="AD40" s="39">
        <f t="shared" si="25"/>
        <v>248.15299999999999</v>
      </c>
      <c r="AE40" s="39">
        <f t="shared" si="25"/>
        <v>0</v>
      </c>
      <c r="AF40" s="39">
        <f t="shared" si="25"/>
        <v>470.25322999999997</v>
      </c>
      <c r="AG40" s="39">
        <f t="shared" si="25"/>
        <v>0</v>
      </c>
      <c r="AH40" s="34"/>
      <c r="AI40" s="35"/>
      <c r="AJ40" s="52"/>
    </row>
    <row r="41" spans="1:44" s="31" customFormat="1" ht="30" x14ac:dyDescent="0.25">
      <c r="A41" s="89"/>
      <c r="B41" s="93"/>
      <c r="C41" s="37" t="s">
        <v>31</v>
      </c>
      <c r="D41" s="38">
        <f>D49+D45</f>
        <v>22</v>
      </c>
      <c r="E41" s="38">
        <f>E49+E45</f>
        <v>22</v>
      </c>
      <c r="F41" s="38">
        <f>F49+F45</f>
        <v>22</v>
      </c>
      <c r="G41" s="38">
        <f>SUM(K41,M41,O41,Q41,S41,U41,W41,Y41,AA41,AC41,AE41,AG41)</f>
        <v>22</v>
      </c>
      <c r="H41" s="38">
        <f t="shared" si="22"/>
        <v>100</v>
      </c>
      <c r="I41" s="38">
        <f t="shared" si="23"/>
        <v>100</v>
      </c>
      <c r="J41" s="40">
        <f>J49</f>
        <v>0</v>
      </c>
      <c r="K41" s="40">
        <f t="shared" ref="K41:AG41" si="26">K49</f>
        <v>0</v>
      </c>
      <c r="L41" s="40">
        <f t="shared" si="26"/>
        <v>0</v>
      </c>
      <c r="M41" s="40">
        <f t="shared" si="26"/>
        <v>0</v>
      </c>
      <c r="N41" s="40">
        <f t="shared" si="26"/>
        <v>0</v>
      </c>
      <c r="O41" s="40">
        <f t="shared" si="26"/>
        <v>0</v>
      </c>
      <c r="P41" s="40">
        <f t="shared" si="26"/>
        <v>0</v>
      </c>
      <c r="Q41" s="40">
        <f t="shared" si="26"/>
        <v>0</v>
      </c>
      <c r="R41" s="40">
        <f t="shared" si="26"/>
        <v>22</v>
      </c>
      <c r="S41" s="40">
        <f t="shared" si="26"/>
        <v>0</v>
      </c>
      <c r="T41" s="40">
        <f t="shared" si="26"/>
        <v>0</v>
      </c>
      <c r="U41" s="40">
        <f t="shared" si="26"/>
        <v>22</v>
      </c>
      <c r="V41" s="40">
        <f t="shared" si="26"/>
        <v>0</v>
      </c>
      <c r="W41" s="40">
        <f t="shared" si="26"/>
        <v>0</v>
      </c>
      <c r="X41" s="40">
        <f t="shared" si="26"/>
        <v>0</v>
      </c>
      <c r="Y41" s="40">
        <f t="shared" si="26"/>
        <v>0</v>
      </c>
      <c r="Z41" s="40">
        <f t="shared" si="26"/>
        <v>0</v>
      </c>
      <c r="AA41" s="40">
        <f t="shared" si="26"/>
        <v>0</v>
      </c>
      <c r="AB41" s="40">
        <f t="shared" si="26"/>
        <v>0</v>
      </c>
      <c r="AC41" s="40">
        <f t="shared" si="26"/>
        <v>0</v>
      </c>
      <c r="AD41" s="40">
        <f>AD49+AD45</f>
        <v>0</v>
      </c>
      <c r="AE41" s="40">
        <f>AE49+AE45</f>
        <v>0</v>
      </c>
      <c r="AF41" s="40">
        <f t="shared" si="26"/>
        <v>0</v>
      </c>
      <c r="AG41" s="40">
        <f t="shared" si="26"/>
        <v>0</v>
      </c>
      <c r="AH41" s="30"/>
      <c r="AI41" s="41"/>
      <c r="AJ41" s="52"/>
    </row>
    <row r="42" spans="1:44" s="36" customFormat="1" ht="15.75" x14ac:dyDescent="0.25">
      <c r="A42" s="53"/>
      <c r="B42" s="94" t="s">
        <v>43</v>
      </c>
      <c r="C42" s="32" t="s">
        <v>28</v>
      </c>
      <c r="D42" s="20">
        <f>D44+D45+D43</f>
        <v>4100.5996999999998</v>
      </c>
      <c r="E42" s="33">
        <f t="shared" ref="E42:G42" si="27">E44+E45+E43</f>
        <v>2547.2794699999999</v>
      </c>
      <c r="F42" s="33">
        <f t="shared" si="27"/>
        <v>2462.4927899999998</v>
      </c>
      <c r="G42" s="33">
        <f t="shared" si="27"/>
        <v>2462.4927899999998</v>
      </c>
      <c r="H42" s="33">
        <f t="shared" si="22"/>
        <v>60.052016050237725</v>
      </c>
      <c r="I42" s="33">
        <f t="shared" si="23"/>
        <v>96.671481044834067</v>
      </c>
      <c r="J42" s="33">
        <f t="shared" ref="J42:AG42" si="28">J44+J45+J43</f>
        <v>433.23651000000001</v>
      </c>
      <c r="K42" s="33">
        <f t="shared" si="28"/>
        <v>260.55279000000002</v>
      </c>
      <c r="L42" s="33">
        <f t="shared" si="28"/>
        <v>308.48899999999998</v>
      </c>
      <c r="M42" s="33">
        <f t="shared" si="28"/>
        <v>389.49</v>
      </c>
      <c r="N42" s="33">
        <f t="shared" si="28"/>
        <v>255.209</v>
      </c>
      <c r="O42" s="33">
        <f t="shared" si="28"/>
        <v>217.22</v>
      </c>
      <c r="P42" s="33">
        <f t="shared" si="28"/>
        <v>424.51098000000002</v>
      </c>
      <c r="Q42" s="33">
        <f t="shared" si="28"/>
        <v>254.51</v>
      </c>
      <c r="R42" s="33">
        <f t="shared" si="28"/>
        <v>311.45</v>
      </c>
      <c r="S42" s="33">
        <f t="shared" si="28"/>
        <v>278.85000000000002</v>
      </c>
      <c r="T42" s="33">
        <f t="shared" si="28"/>
        <v>337.11966999999999</v>
      </c>
      <c r="U42" s="33">
        <f t="shared" si="28"/>
        <v>538.96</v>
      </c>
      <c r="V42" s="33">
        <f t="shared" si="28"/>
        <v>477.26431000000002</v>
      </c>
      <c r="W42" s="33">
        <f t="shared" si="28"/>
        <v>522.91</v>
      </c>
      <c r="X42" s="33">
        <f t="shared" si="28"/>
        <v>316.54500000000002</v>
      </c>
      <c r="Y42" s="33">
        <f t="shared" si="28"/>
        <v>0</v>
      </c>
      <c r="Z42" s="33">
        <f t="shared" si="28"/>
        <v>248.209</v>
      </c>
      <c r="AA42" s="33">
        <f t="shared" si="28"/>
        <v>0</v>
      </c>
      <c r="AB42" s="33">
        <f t="shared" si="28"/>
        <v>270.16000000000003</v>
      </c>
      <c r="AC42" s="33">
        <f t="shared" si="28"/>
        <v>0</v>
      </c>
      <c r="AD42" s="33">
        <f t="shared" si="28"/>
        <v>248.15299999999999</v>
      </c>
      <c r="AE42" s="33">
        <f t="shared" si="28"/>
        <v>0</v>
      </c>
      <c r="AF42" s="33">
        <f t="shared" si="28"/>
        <v>470.25322999999997</v>
      </c>
      <c r="AG42" s="33">
        <f t="shared" si="28"/>
        <v>0</v>
      </c>
      <c r="AH42" s="34"/>
      <c r="AI42" s="35"/>
      <c r="AJ42" s="52"/>
    </row>
    <row r="43" spans="1:44" s="36" customFormat="1" ht="30" hidden="1" x14ac:dyDescent="0.25">
      <c r="A43" s="53"/>
      <c r="B43" s="95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2"/>
        <v>0</v>
      </c>
      <c r="I43" s="38">
        <f t="shared" si="23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/>
    </row>
    <row r="44" spans="1:44" s="36" customFormat="1" ht="299.25" x14ac:dyDescent="0.25">
      <c r="A44" s="53"/>
      <c r="B44" s="95"/>
      <c r="C44" s="37" t="s">
        <v>30</v>
      </c>
      <c r="D44" s="26">
        <f>SUM(J44,L44,N44,P44,R44,T44,V44,X44,Z44,AB44,AD44,AF44)</f>
        <v>4100.5996999999998</v>
      </c>
      <c r="E44" s="38">
        <f>J44+L44+N44+P44+R44+T44+V44</f>
        <v>2547.2794699999999</v>
      </c>
      <c r="F44" s="38">
        <f>G44</f>
        <v>2462.4927899999998</v>
      </c>
      <c r="G44" s="38">
        <f>SUM(K44,M44,O44,Q44,S44,U44,W44,Y44,AA44,AC44,AE44,AG44)</f>
        <v>2462.4927899999998</v>
      </c>
      <c r="H44" s="38">
        <f t="shared" si="22"/>
        <v>60.052016050237725</v>
      </c>
      <c r="I44" s="38">
        <f t="shared" si="23"/>
        <v>96.671481044834067</v>
      </c>
      <c r="J44" s="39">
        <v>433.23651000000001</v>
      </c>
      <c r="K44" s="39">
        <v>260.55279000000002</v>
      </c>
      <c r="L44" s="39">
        <v>308.48899999999998</v>
      </c>
      <c r="M44" s="39">
        <v>389.49</v>
      </c>
      <c r="N44" s="39">
        <v>255.209</v>
      </c>
      <c r="O44" s="39">
        <v>217.22</v>
      </c>
      <c r="P44" s="39">
        <v>424.51098000000002</v>
      </c>
      <c r="Q44" s="39">
        <v>254.51</v>
      </c>
      <c r="R44" s="39">
        <v>311.45</v>
      </c>
      <c r="S44" s="39">
        <v>278.85000000000002</v>
      </c>
      <c r="T44" s="39">
        <v>337.11966999999999</v>
      </c>
      <c r="U44" s="39">
        <v>538.96</v>
      </c>
      <c r="V44" s="39">
        <v>477.26431000000002</v>
      </c>
      <c r="W44" s="39">
        <v>522.91</v>
      </c>
      <c r="X44" s="39">
        <v>316.54500000000002</v>
      </c>
      <c r="Y44" s="39">
        <v>0</v>
      </c>
      <c r="Z44" s="39">
        <v>248.209</v>
      </c>
      <c r="AA44" s="39">
        <v>0</v>
      </c>
      <c r="AB44" s="39">
        <v>270.16000000000003</v>
      </c>
      <c r="AC44" s="39">
        <v>0</v>
      </c>
      <c r="AD44" s="39">
        <v>248.15299999999999</v>
      </c>
      <c r="AE44" s="39">
        <v>0</v>
      </c>
      <c r="AF44" s="39">
        <v>470.25322999999997</v>
      </c>
      <c r="AG44" s="39">
        <v>0</v>
      </c>
      <c r="AH44" s="43" t="s">
        <v>50</v>
      </c>
      <c r="AI44" s="35"/>
      <c r="AJ44" s="42"/>
      <c r="AR44" s="54"/>
    </row>
    <row r="45" spans="1:44" s="31" customFormat="1" ht="30" x14ac:dyDescent="0.25">
      <c r="A45" s="53"/>
      <c r="B45" s="96"/>
      <c r="C45" s="37" t="s">
        <v>31</v>
      </c>
      <c r="D45" s="26">
        <f>SUM(J45,L45,N45,P45,R45,T45,V45,X45,Z45,AB45,AD45,AF45)</f>
        <v>0</v>
      </c>
      <c r="E45" s="38">
        <f>J45+L45+N45+P45+R45+T45+V45</f>
        <v>0</v>
      </c>
      <c r="F45" s="38">
        <f>G45</f>
        <v>0</v>
      </c>
      <c r="G45" s="38">
        <f>SUM(K45,M45,O45,Q45,S45,U45,W45,Y45,AA45,AC45,AE45,AG45)</f>
        <v>0</v>
      </c>
      <c r="H45" s="38">
        <f t="shared" si="22"/>
        <v>0</v>
      </c>
      <c r="I45" s="38">
        <f t="shared" si="23"/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/>
      <c r="AE45" s="40">
        <v>0</v>
      </c>
      <c r="AF45" s="40">
        <v>0</v>
      </c>
      <c r="AG45" s="40">
        <v>0</v>
      </c>
      <c r="AH45" s="30"/>
      <c r="AI45" s="41"/>
      <c r="AJ45" s="52"/>
    </row>
    <row r="46" spans="1:44" s="36" customFormat="1" ht="15.75" x14ac:dyDescent="0.25">
      <c r="A46" s="53"/>
      <c r="B46" s="94" t="s">
        <v>44</v>
      </c>
      <c r="C46" s="32" t="s">
        <v>28</v>
      </c>
      <c r="D46" s="20">
        <f>D48+D49+D47</f>
        <v>22</v>
      </c>
      <c r="E46" s="33">
        <f>E48+E49+E47</f>
        <v>22</v>
      </c>
      <c r="F46" s="33">
        <f>F48+F49+F47</f>
        <v>22</v>
      </c>
      <c r="G46" s="33">
        <f>G48+G49+G47</f>
        <v>22</v>
      </c>
      <c r="H46" s="33">
        <f t="shared" si="22"/>
        <v>100</v>
      </c>
      <c r="I46" s="33">
        <f t="shared" si="23"/>
        <v>100</v>
      </c>
      <c r="J46" s="33">
        <f t="shared" ref="J46:AG46" si="29">J48+J49+J47</f>
        <v>0</v>
      </c>
      <c r="K46" s="33">
        <f t="shared" si="29"/>
        <v>0</v>
      </c>
      <c r="L46" s="33">
        <f t="shared" si="29"/>
        <v>0</v>
      </c>
      <c r="M46" s="33">
        <f t="shared" si="29"/>
        <v>0</v>
      </c>
      <c r="N46" s="33">
        <f t="shared" si="29"/>
        <v>0</v>
      </c>
      <c r="O46" s="33">
        <f t="shared" si="29"/>
        <v>0</v>
      </c>
      <c r="P46" s="33">
        <f t="shared" si="29"/>
        <v>0</v>
      </c>
      <c r="Q46" s="33">
        <f t="shared" si="29"/>
        <v>0</v>
      </c>
      <c r="R46" s="33">
        <f t="shared" si="29"/>
        <v>22</v>
      </c>
      <c r="S46" s="33">
        <f t="shared" si="29"/>
        <v>0</v>
      </c>
      <c r="T46" s="33">
        <f t="shared" si="29"/>
        <v>0</v>
      </c>
      <c r="U46" s="33">
        <f t="shared" si="29"/>
        <v>22</v>
      </c>
      <c r="V46" s="33">
        <f t="shared" si="29"/>
        <v>0</v>
      </c>
      <c r="W46" s="33">
        <f t="shared" si="29"/>
        <v>0</v>
      </c>
      <c r="X46" s="33">
        <f t="shared" si="29"/>
        <v>0</v>
      </c>
      <c r="Y46" s="33">
        <f t="shared" si="29"/>
        <v>0</v>
      </c>
      <c r="Z46" s="33">
        <f t="shared" si="29"/>
        <v>0</v>
      </c>
      <c r="AA46" s="33">
        <f t="shared" si="29"/>
        <v>0</v>
      </c>
      <c r="AB46" s="33">
        <f t="shared" si="29"/>
        <v>0</v>
      </c>
      <c r="AC46" s="33">
        <f t="shared" si="29"/>
        <v>0</v>
      </c>
      <c r="AD46" s="33">
        <f t="shared" si="29"/>
        <v>0</v>
      </c>
      <c r="AE46" s="33">
        <f t="shared" si="29"/>
        <v>0</v>
      </c>
      <c r="AF46" s="33">
        <f t="shared" si="29"/>
        <v>0</v>
      </c>
      <c r="AG46" s="33">
        <f t="shared" si="29"/>
        <v>0</v>
      </c>
      <c r="AH46" s="22"/>
      <c r="AI46" s="35"/>
      <c r="AJ46" s="42"/>
    </row>
    <row r="47" spans="1:44" s="36" customFormat="1" ht="30" hidden="1" x14ac:dyDescent="0.25">
      <c r="A47" s="53"/>
      <c r="B47" s="95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2"/>
        <v>0</v>
      </c>
      <c r="I47" s="38">
        <f t="shared" si="23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/>
    </row>
    <row r="48" spans="1:44" s="36" customFormat="1" ht="30" hidden="1" x14ac:dyDescent="0.25">
      <c r="A48" s="53"/>
      <c r="B48" s="95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2"/>
        <v>0</v>
      </c>
      <c r="I48" s="38">
        <f t="shared" si="23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/>
    </row>
    <row r="49" spans="1:36" s="31" customFormat="1" ht="30" x14ac:dyDescent="0.25">
      <c r="A49" s="55"/>
      <c r="B49" s="96"/>
      <c r="C49" s="37" t="s">
        <v>31</v>
      </c>
      <c r="D49" s="26">
        <f>SUM(J49,L49,N49,P49,R49,T49,V49,X49,Z49,AB49,AD49,AF49)</f>
        <v>22</v>
      </c>
      <c r="E49" s="38">
        <f>J49+L49+N49+P49+R49+T49+V49</f>
        <v>22</v>
      </c>
      <c r="F49" s="38">
        <f>G49</f>
        <v>22</v>
      </c>
      <c r="G49" s="38">
        <v>22</v>
      </c>
      <c r="H49" s="38">
        <f t="shared" si="22"/>
        <v>100</v>
      </c>
      <c r="I49" s="38">
        <f t="shared" si="23"/>
        <v>100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22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/>
    </row>
  </sheetData>
  <mergeCells count="43"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  <mergeCell ref="A17:A20"/>
    <mergeCell ref="B17:B20"/>
    <mergeCell ref="A21:A24"/>
    <mergeCell ref="B21:B24"/>
    <mergeCell ref="A25:A28"/>
    <mergeCell ref="B25:B28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2026-02-06T09:39:17Z</dcterms:modified>
</cp:coreProperties>
</file>