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июн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2" l="1"/>
  <c r="E24" i="2"/>
  <c r="E14" i="2"/>
  <c r="E11" i="2"/>
  <c r="E19" i="2" l="1"/>
  <c r="E10" i="2"/>
  <c r="AF17" i="2" l="1"/>
  <c r="E21" i="2"/>
  <c r="E20" i="2"/>
  <c r="E17" i="2"/>
  <c r="E9" i="2"/>
  <c r="N17" i="2" l="1"/>
  <c r="L17" i="2" l="1"/>
  <c r="E18" i="2" l="1"/>
  <c r="M17" i="2" l="1"/>
  <c r="O17" i="2" l="1"/>
  <c r="D17" i="2" l="1"/>
  <c r="G14" i="2"/>
  <c r="F14" i="2" s="1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D21" i="2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AA8" i="2"/>
  <c r="Y8" i="2"/>
  <c r="J8" i="2"/>
  <c r="U8" i="2" l="1"/>
  <c r="Z8" i="2"/>
  <c r="E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F9" i="2"/>
  <c r="G8" i="2"/>
  <c r="D8" i="2"/>
  <c r="I11" i="2"/>
  <c r="I10" i="2"/>
  <c r="H10" i="2"/>
  <c r="F11" i="2"/>
  <c r="H11" i="2"/>
  <c r="H9" i="2"/>
  <c r="I8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<sst xmlns="http://schemas.openxmlformats.org/spreadsheetml/2006/main" count="83" uniqueCount="50">
  <si>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</si>
  <si>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</si>
  <si>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</si>
  <si>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</si>
  <si>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</si>
  <si>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</si>
  <si>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</si>
  <si>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</si>
  <si>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</si>
  <si>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</si>
  <si>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</si>
  <si>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</si>
  <si>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</si>
  <si>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</si>
  <si>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</si>
  <si>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</si>
  <si>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</si>
  <si>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</si>
  <si>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</si>
  <si>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</si>
  <si>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</si>
  <si>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</si>
  <si>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</si>
  <si>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</si>
  <si>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</si>
  <si>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</si>
  <si>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</si>
  <si>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</si>
  <si>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</si>
  <si>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</si>
  <si>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</si>
  <si>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</si>
  <si>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</si>
  <si>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</si>
  <si>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</si>
  <si>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</si>
  <si>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</si>
  <si>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</si>
  <si>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</si>
  <si>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</si>
  <si>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</si>
  <si>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</si>
  <si>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</si>
  <si>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</si>
  <si>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</si>
  <si>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</si>
  <si>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</si>
  <si>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</si>
  <si>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</si>
  <si>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 xml:space="preserve">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</si>
</sst>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9"/>
  <sheetViews>
    <sheetView tabSelected="1" zoomScale="70" zoomScaleNormal="70" workbookViewId="0">
      <pane xSplit="6" ySplit="7" topLeftCell="R8" activePane="bottomRight" state="frozen"/>
      <selection pane="topRight" activeCell="G1" sqref="G1"/>
      <selection pane="bottomLeft" activeCell="A8" sqref="A8"/>
      <selection pane="bottomRight" activeCell="AH13" sqref="AH13:AH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8" t="s">
        <v>3</v>
      </c>
      <c r="B4" s="61" t="s">
        <v>4</v>
      </c>
      <c r="C4" s="61" t="s">
        <v>5</v>
      </c>
      <c r="D4" s="64" t="s">
        <v>6</v>
      </c>
      <c r="E4" s="64" t="s">
        <v>6</v>
      </c>
      <c r="F4" s="64" t="s">
        <v>7</v>
      </c>
      <c r="G4" s="64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54" t="s">
        <v>22</v>
      </c>
    </row>
    <row r="5" spans="1:35" s="13" customFormat="1" ht="39" customHeight="1" x14ac:dyDescent="0.25">
      <c r="A5" s="59"/>
      <c r="B5" s="62"/>
      <c r="C5" s="62"/>
      <c r="D5" s="65"/>
      <c r="E5" s="65"/>
      <c r="F5" s="65"/>
      <c r="G5" s="65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5"/>
    </row>
    <row r="6" spans="1:35" s="13" customFormat="1" ht="64.5" customHeight="1" x14ac:dyDescent="0.25">
      <c r="A6" s="60"/>
      <c r="B6" s="63"/>
      <c r="C6" s="63"/>
      <c r="D6" s="14">
        <v>2025</v>
      </c>
      <c r="E6" s="15">
        <v>45839</v>
      </c>
      <c r="F6" s="15">
        <v>45839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74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45"/>
      <c r="B8" s="54" t="s">
        <v>27</v>
      </c>
      <c r="C8" s="18" t="s">
        <v>28</v>
      </c>
      <c r="D8" s="19">
        <f>D9+D10+D11</f>
        <v>169792.40031999999</v>
      </c>
      <c r="E8" s="19">
        <f>E9+E10+E11</f>
        <v>91563.06921999999</v>
      </c>
      <c r="F8" s="19">
        <f>F9+F10+F11</f>
        <v>78039.930720000004</v>
      </c>
      <c r="G8" s="19">
        <f>G9+G10+G11</f>
        <v>78039.930720000004</v>
      </c>
      <c r="H8" s="19">
        <f>IFERROR(G8/D8*100,0)</f>
        <v>45.961969188798619</v>
      </c>
      <c r="I8" s="19">
        <f>IFERROR(G8/E8*100,0)</f>
        <v>85.230793795795847</v>
      </c>
      <c r="J8" s="20">
        <f t="shared" ref="J8:AG8" si="0">J9+J10+J11</f>
        <v>20558.323539999998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21032.123380000001</v>
      </c>
      <c r="Q8" s="20">
        <f t="shared" si="0"/>
        <v>12479.2376</v>
      </c>
      <c r="R8" s="40">
        <f t="shared" si="0"/>
        <v>12951.813</v>
      </c>
      <c r="S8" s="40">
        <f t="shared" si="0"/>
        <v>13365.41827</v>
      </c>
      <c r="T8" s="20">
        <f t="shared" si="0"/>
        <v>11119.377989999999</v>
      </c>
      <c r="U8" s="20">
        <f t="shared" si="0"/>
        <v>14025.44051</v>
      </c>
      <c r="V8" s="20">
        <f t="shared" si="0"/>
        <v>20328.676609999999</v>
      </c>
      <c r="W8" s="20">
        <f t="shared" si="0"/>
        <v>0</v>
      </c>
      <c r="X8" s="20">
        <f t="shared" si="0"/>
        <v>11727.578</v>
      </c>
      <c r="Y8" s="20">
        <f t="shared" si="0"/>
        <v>0</v>
      </c>
      <c r="Z8" s="20">
        <f t="shared" si="0"/>
        <v>8849.5769999999993</v>
      </c>
      <c r="AA8" s="20">
        <f t="shared" si="0"/>
        <v>0</v>
      </c>
      <c r="AB8" s="20">
        <f t="shared" si="0"/>
        <v>13355.693600000001</v>
      </c>
      <c r="AC8" s="20">
        <f t="shared" si="0"/>
        <v>0</v>
      </c>
      <c r="AD8" s="20">
        <f t="shared" si="0"/>
        <v>9350.6840000000011</v>
      </c>
      <c r="AE8" s="20">
        <f t="shared" si="0"/>
        <v>0</v>
      </c>
      <c r="AF8" s="20">
        <f t="shared" si="0"/>
        <v>15266.560890000001</v>
      </c>
      <c r="AG8" s="20">
        <f t="shared" si="0"/>
        <v>0</v>
      </c>
      <c r="AH8" s="21"/>
    </row>
    <row r="9" spans="1:35" s="22" customFormat="1" ht="31.5" customHeight="1" x14ac:dyDescent="0.25">
      <c r="A9" s="52"/>
      <c r="B9" s="55"/>
      <c r="C9" s="23" t="s">
        <v>29</v>
      </c>
      <c r="D9" s="24">
        <f>SUM(J9,L9,N9,P9,R9,T9,V9,X9,Z9,AB9,AD9,AF9)</f>
        <v>6379</v>
      </c>
      <c r="E9" s="24">
        <f>J9+L9+N9+P9+R9+R9+T9</f>
        <v>3804.7429999999995</v>
      </c>
      <c r="F9" s="24">
        <f>G9</f>
        <v>3098.4013500000001</v>
      </c>
      <c r="G9" s="24">
        <f>SUM(K9,M9,O9,Q9,S9,U9,W9,Y9,AA9,AC9,AE9,AG9)</f>
        <v>3098.4013500000001</v>
      </c>
      <c r="H9" s="24">
        <f>IFERROR(G9/D9*100,0)</f>
        <v>48.571897632857819</v>
      </c>
      <c r="I9" s="24">
        <f>IFERROR(G9/E9*100,0)</f>
        <v>81.435233601849077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40">
        <f t="shared" si="1"/>
        <v>649.43899999999996</v>
      </c>
      <c r="S9" s="40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523.43399999999997</v>
      </c>
      <c r="W9" s="20">
        <f t="shared" si="1"/>
        <v>0</v>
      </c>
      <c r="X9" s="20">
        <f t="shared" si="1"/>
        <v>653.15700000000004</v>
      </c>
      <c r="Y9" s="20">
        <f t="shared" si="1"/>
        <v>0</v>
      </c>
      <c r="Z9" s="20">
        <f t="shared" si="1"/>
        <v>718.149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52"/>
      <c r="B10" s="55"/>
      <c r="C10" s="23" t="s">
        <v>30</v>
      </c>
      <c r="D10" s="24">
        <f>SUM(J10,L10,N10,P10,R10,T10,V10,X10,Z10,AB10,AD10,AF10)</f>
        <v>2480.1014399999999</v>
      </c>
      <c r="E10" s="24">
        <f>J10+L10+N10+P10+R10+T10</f>
        <v>1150.60268</v>
      </c>
      <c r="F10" s="24">
        <f>G10</f>
        <v>980.67457999999999</v>
      </c>
      <c r="G10" s="24">
        <f>SUM(K10,M10,O10,Q10,S10,U10,W10,Y10,AA10,AC10,AE10,AG10)</f>
        <v>980.67457999999999</v>
      </c>
      <c r="H10" s="24">
        <f>IFERROR(G10/D10*100,0)</f>
        <v>39.541712455116354</v>
      </c>
      <c r="I10" s="24">
        <f>IFERROR(G10/E10*100,0)</f>
        <v>85.231383260814241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40">
        <f t="shared" si="1"/>
        <v>177.14</v>
      </c>
      <c r="S10" s="40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0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535.75160000000005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103.03701</v>
      </c>
      <c r="AG10" s="20">
        <f t="shared" si="1"/>
        <v>0</v>
      </c>
      <c r="AH10" s="21"/>
    </row>
    <row r="11" spans="1:35" s="26" customFormat="1" ht="38.25" customHeight="1" x14ac:dyDescent="0.25">
      <c r="A11" s="52"/>
      <c r="B11" s="55"/>
      <c r="C11" s="23" t="s">
        <v>31</v>
      </c>
      <c r="D11" s="24">
        <f>SUM(J11,L11,N11,P11,R11,T11,V11,X11,Z11,AB11,AD11,AF11)</f>
        <v>160933.29887999999</v>
      </c>
      <c r="E11" s="24">
        <f>J11+L11+N11+P11+R11+T11</f>
        <v>86607.723539999992</v>
      </c>
      <c r="F11" s="24">
        <f>G11</f>
        <v>73960.854789999998</v>
      </c>
      <c r="G11" s="24">
        <f>SUM(K11,M11,O11,Q11,S11,U11,W11,Y11,AA11,AC11,AE11,AG11)</f>
        <v>73960.854789999998</v>
      </c>
      <c r="H11" s="24">
        <f>IFERROR(G11/D11*100,0)</f>
        <v>45.957458962640764</v>
      </c>
      <c r="I11" s="24">
        <f>IFERROR(G11/E11*100,0)</f>
        <v>85.397527803442372</v>
      </c>
      <c r="J11" s="24">
        <f t="shared" ref="J11:AG11" si="2">J14+J17+J21+J24</f>
        <v>19747.281999999999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20215.942230000001</v>
      </c>
      <c r="Q11" s="24">
        <f>Q14+Q17+Q21+Q24</f>
        <v>11825.95782</v>
      </c>
      <c r="R11" s="38">
        <f t="shared" si="2"/>
        <v>12125.234</v>
      </c>
      <c r="S11" s="38">
        <f t="shared" si="2"/>
        <v>12686.78909</v>
      </c>
      <c r="T11" s="24">
        <f t="shared" si="2"/>
        <v>10498.47</v>
      </c>
      <c r="U11" s="24">
        <f t="shared" si="2"/>
        <v>13257.364740000001</v>
      </c>
      <c r="V11" s="24">
        <f t="shared" si="2"/>
        <v>19419.532459999999</v>
      </c>
      <c r="W11" s="24">
        <f t="shared" si="2"/>
        <v>0</v>
      </c>
      <c r="X11" s="24">
        <f t="shared" si="2"/>
        <v>10849.421</v>
      </c>
      <c r="Y11" s="24">
        <f t="shared" si="2"/>
        <v>0</v>
      </c>
      <c r="Z11" s="24">
        <f t="shared" si="2"/>
        <v>8101.4279999999999</v>
      </c>
      <c r="AA11" s="24">
        <f t="shared" si="2"/>
        <v>0</v>
      </c>
      <c r="AB11" s="24">
        <f t="shared" si="2"/>
        <v>12480.062</v>
      </c>
      <c r="AC11" s="24">
        <f t="shared" si="2"/>
        <v>0</v>
      </c>
      <c r="AD11" s="24">
        <f t="shared" si="2"/>
        <v>8835.9480000000003</v>
      </c>
      <c r="AE11" s="24">
        <f t="shared" si="2"/>
        <v>0</v>
      </c>
      <c r="AF11" s="24">
        <f t="shared" si="2"/>
        <v>14639.18388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49" t="s">
        <v>33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28"/>
    </row>
    <row r="13" spans="1:35" s="22" customFormat="1" ht="88.5" customHeight="1" x14ac:dyDescent="0.25">
      <c r="A13" s="45" t="s">
        <v>34</v>
      </c>
      <c r="B13" s="47" t="s">
        <v>35</v>
      </c>
      <c r="C13" s="42" t="s">
        <v>28</v>
      </c>
      <c r="D13" s="43">
        <f>D14</f>
        <v>899.2</v>
      </c>
      <c r="E13" s="43">
        <f>E14</f>
        <v>600.20000000000005</v>
      </c>
      <c r="F13" s="43">
        <f>F14</f>
        <v>338.19288</v>
      </c>
      <c r="G13" s="43">
        <f>G14</f>
        <v>338.19288</v>
      </c>
      <c r="H13" s="43">
        <f>IFERROR(G13/D13*100,0)</f>
        <v>37.610418149466192</v>
      </c>
      <c r="I13" s="43">
        <f>IFERROR(G13/E13*100,0)</f>
        <v>56.346697767410859</v>
      </c>
      <c r="J13" s="40">
        <f t="shared" ref="J13:AG13" si="3">J14</f>
        <v>0</v>
      </c>
      <c r="K13" s="40">
        <f>K14</f>
        <v>0</v>
      </c>
      <c r="L13" s="40">
        <f t="shared" si="3"/>
        <v>0</v>
      </c>
      <c r="M13" s="40">
        <f t="shared" si="3"/>
        <v>0</v>
      </c>
      <c r="N13" s="40">
        <f t="shared" si="3"/>
        <v>400</v>
      </c>
      <c r="O13" s="40">
        <f t="shared" si="3"/>
        <v>299</v>
      </c>
      <c r="P13" s="40">
        <f t="shared" si="3"/>
        <v>0</v>
      </c>
      <c r="Q13" s="40">
        <f t="shared" si="3"/>
        <v>0</v>
      </c>
      <c r="R13" s="40">
        <f t="shared" si="3"/>
        <v>0</v>
      </c>
      <c r="S13" s="40">
        <f t="shared" si="3"/>
        <v>30.94172</v>
      </c>
      <c r="T13" s="40">
        <f t="shared" si="3"/>
        <v>200.2</v>
      </c>
      <c r="U13" s="40">
        <f t="shared" si="3"/>
        <v>8.2511600000000005</v>
      </c>
      <c r="V13" s="40">
        <f t="shared" si="3"/>
        <v>0</v>
      </c>
      <c r="W13" s="40">
        <f t="shared" si="3"/>
        <v>0</v>
      </c>
      <c r="X13" s="40">
        <f t="shared" si="3"/>
        <v>0</v>
      </c>
      <c r="Y13" s="40">
        <f t="shared" si="3"/>
        <v>0</v>
      </c>
      <c r="Z13" s="40">
        <f t="shared" si="3"/>
        <v>0</v>
      </c>
      <c r="AA13" s="40">
        <f t="shared" si="3"/>
        <v>0</v>
      </c>
      <c r="AB13" s="40">
        <f t="shared" si="3"/>
        <v>299</v>
      </c>
      <c r="AC13" s="40">
        <f t="shared" si="3"/>
        <v>0</v>
      </c>
      <c r="AD13" s="40">
        <f t="shared" si="3"/>
        <v>0</v>
      </c>
      <c r="AE13" s="40">
        <f t="shared" si="3"/>
        <v>0</v>
      </c>
      <c r="AF13" s="40">
        <f t="shared" si="3"/>
        <v>0</v>
      </c>
      <c r="AG13" s="40">
        <f t="shared" si="3"/>
        <v>0</v>
      </c>
      <c r="AH13" s="70" t="s">
        <v>49</v>
      </c>
      <c r="AI13" s="30"/>
    </row>
    <row r="14" spans="1:35" s="22" customFormat="1" ht="171.75" customHeight="1" x14ac:dyDescent="0.25">
      <c r="A14" s="46"/>
      <c r="B14" s="48"/>
      <c r="C14" s="44" t="s">
        <v>31</v>
      </c>
      <c r="D14" s="38">
        <f>SUM(J14,L14,N14,P14,R14,T14,V14,X14,Z14,AB14,AD14,AF14)</f>
        <v>899.2</v>
      </c>
      <c r="E14" s="38">
        <f>J14+L14+N14+P14+R14+T14</f>
        <v>600.20000000000005</v>
      </c>
      <c r="F14" s="38">
        <f>G14</f>
        <v>338.19288</v>
      </c>
      <c r="G14" s="38">
        <f>SUM(K14,M14,O14,Q14,S14,U14,W14,Y14,AA14,AC14,AE14,AG14)</f>
        <v>338.19288</v>
      </c>
      <c r="H14" s="38">
        <f>IFERROR(G14/D14*100,0)</f>
        <v>37.610418149466192</v>
      </c>
      <c r="I14" s="38">
        <f>IFERROR(G14/E14*100,0)</f>
        <v>56.346697767410859</v>
      </c>
      <c r="J14" s="39">
        <v>0</v>
      </c>
      <c r="K14" s="39">
        <v>0</v>
      </c>
      <c r="L14" s="39">
        <v>0</v>
      </c>
      <c r="M14" s="39">
        <v>0</v>
      </c>
      <c r="N14" s="39">
        <v>400</v>
      </c>
      <c r="O14" s="39">
        <v>299</v>
      </c>
      <c r="P14" s="39">
        <v>0</v>
      </c>
      <c r="Q14" s="39">
        <v>0</v>
      </c>
      <c r="R14" s="39">
        <v>0</v>
      </c>
      <c r="S14" s="39">
        <v>30.94172</v>
      </c>
      <c r="T14" s="39">
        <v>200.2</v>
      </c>
      <c r="U14" s="39">
        <v>8.2511600000000005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299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71"/>
      <c r="AI14" s="30"/>
    </row>
    <row r="15" spans="1:35" s="29" customFormat="1" ht="18.75" customHeight="1" x14ac:dyDescent="0.25">
      <c r="A15" s="27" t="s">
        <v>36</v>
      </c>
      <c r="B15" s="49" t="s">
        <v>37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1"/>
      <c r="AH15" s="28"/>
    </row>
    <row r="16" spans="1:35" s="22" customFormat="1" ht="82.5" customHeight="1" x14ac:dyDescent="0.25">
      <c r="A16" s="45" t="s">
        <v>38</v>
      </c>
      <c r="B16" s="47" t="s">
        <v>39</v>
      </c>
      <c r="C16" s="18" t="s">
        <v>28</v>
      </c>
      <c r="D16" s="43">
        <f>D17</f>
        <v>38352.398880000001</v>
      </c>
      <c r="E16" s="43">
        <f>E17</f>
        <v>18964.538540000001</v>
      </c>
      <c r="F16" s="43">
        <f>F17</f>
        <v>13492.420610000001</v>
      </c>
      <c r="G16" s="43">
        <f>G17</f>
        <v>13492.420610000001</v>
      </c>
      <c r="H16" s="43">
        <f t="shared" ref="H16:H21" si="4">IFERROR(G16/D16*100,0)</f>
        <v>35.180121723848742</v>
      </c>
      <c r="I16" s="43">
        <f t="shared" ref="I16:I21" si="5">IFERROR(G16/E16*100,0)</f>
        <v>71.145525537264149</v>
      </c>
      <c r="J16" s="40">
        <f t="shared" ref="J16:AG16" si="6">J17</f>
        <v>2602.2539999999999</v>
      </c>
      <c r="K16" s="40">
        <f t="shared" si="6"/>
        <v>1757.0483200000001</v>
      </c>
      <c r="L16" s="40">
        <f t="shared" si="6"/>
        <v>3489.15461</v>
      </c>
      <c r="M16" s="40">
        <f t="shared" si="6"/>
        <v>1902.97363</v>
      </c>
      <c r="N16" s="40">
        <f t="shared" si="6"/>
        <v>1227.7879399999999</v>
      </c>
      <c r="O16" s="40">
        <f t="shared" si="6"/>
        <v>1444.02099</v>
      </c>
      <c r="P16" s="40">
        <f t="shared" si="6"/>
        <v>7845.6759899999997</v>
      </c>
      <c r="Q16" s="40">
        <f t="shared" si="6"/>
        <v>2836.2499800000001</v>
      </c>
      <c r="R16" s="40">
        <f t="shared" si="6"/>
        <v>1717.9480000000001</v>
      </c>
      <c r="S16" s="40">
        <f t="shared" si="6"/>
        <v>2185.2884300000001</v>
      </c>
      <c r="T16" s="40">
        <f t="shared" si="6"/>
        <v>2081.7179999999998</v>
      </c>
      <c r="U16" s="40">
        <f t="shared" si="6"/>
        <v>3366.8392600000002</v>
      </c>
      <c r="V16" s="40">
        <f t="shared" si="6"/>
        <v>6422.01746</v>
      </c>
      <c r="W16" s="40">
        <f t="shared" si="6"/>
        <v>0</v>
      </c>
      <c r="X16" s="40">
        <f t="shared" si="6"/>
        <v>861.35799999999995</v>
      </c>
      <c r="Y16" s="40">
        <f t="shared" si="6"/>
        <v>0</v>
      </c>
      <c r="Z16" s="40">
        <f t="shared" si="6"/>
        <v>901.35799999999995</v>
      </c>
      <c r="AA16" s="40">
        <f t="shared" si="6"/>
        <v>0</v>
      </c>
      <c r="AB16" s="40">
        <f t="shared" si="6"/>
        <v>3221.19</v>
      </c>
      <c r="AC16" s="40">
        <f t="shared" si="6"/>
        <v>0</v>
      </c>
      <c r="AD16" s="40">
        <f t="shared" si="6"/>
        <v>834.58299999999997</v>
      </c>
      <c r="AE16" s="40">
        <f t="shared" si="6"/>
        <v>0</v>
      </c>
      <c r="AF16" s="40">
        <f t="shared" si="6"/>
        <v>7147.3538799999997</v>
      </c>
      <c r="AG16" s="40">
        <f t="shared" si="6"/>
        <v>0</v>
      </c>
      <c r="AH16" s="70" t="s">
        <v>48</v>
      </c>
      <c r="AI16" s="32"/>
    </row>
    <row r="17" spans="1:35" s="26" customFormat="1" ht="236.25" customHeight="1" x14ac:dyDescent="0.25">
      <c r="A17" s="46"/>
      <c r="B17" s="48"/>
      <c r="C17" s="23" t="s">
        <v>31</v>
      </c>
      <c r="D17" s="38">
        <f>SUM(J17,L17,N17,P17,R17,T17,V17,X17,Z17,AB17,AD17,AF17)</f>
        <v>38352.398880000001</v>
      </c>
      <c r="E17" s="38">
        <f>J17+L17+N17+P17+R17+T17</f>
        <v>18964.538540000001</v>
      </c>
      <c r="F17" s="38">
        <f>G17</f>
        <v>13492.420610000001</v>
      </c>
      <c r="G17" s="38">
        <f>SUM(K17,M17,O17,Q17,S17,U17,W17,Y17,AA17,AC17,AE17,AG17)</f>
        <v>13492.420610000001</v>
      </c>
      <c r="H17" s="38">
        <f t="shared" si="4"/>
        <v>35.180121723848742</v>
      </c>
      <c r="I17" s="38">
        <f t="shared" si="5"/>
        <v>71.145525537264149</v>
      </c>
      <c r="J17" s="39">
        <v>2602.2539999999999</v>
      </c>
      <c r="K17" s="39">
        <v>1757.0483200000001</v>
      </c>
      <c r="L17" s="39">
        <f>3282.855+206.29961</f>
        <v>3489.15461</v>
      </c>
      <c r="M17" s="39">
        <f>1696.67402+206.29961</f>
        <v>1902.97363</v>
      </c>
      <c r="N17" s="39">
        <f>1227.78794</f>
        <v>1227.7879399999999</v>
      </c>
      <c r="O17" s="39">
        <f>1332.98505+111.03594</f>
        <v>1444.02099</v>
      </c>
      <c r="P17" s="39">
        <v>7845.6759899999997</v>
      </c>
      <c r="Q17" s="39">
        <v>2836.2499800000001</v>
      </c>
      <c r="R17" s="39">
        <v>1717.9480000000001</v>
      </c>
      <c r="S17" s="39">
        <v>2185.2884300000001</v>
      </c>
      <c r="T17" s="39">
        <v>2081.7179999999998</v>
      </c>
      <c r="U17" s="39">
        <v>3366.8392600000002</v>
      </c>
      <c r="V17" s="39">
        <v>6422.01746</v>
      </c>
      <c r="W17" s="39">
        <v>0</v>
      </c>
      <c r="X17" s="39">
        <v>861.35799999999995</v>
      </c>
      <c r="Y17" s="39">
        <v>0</v>
      </c>
      <c r="Z17" s="39">
        <v>901.35799999999995</v>
      </c>
      <c r="AA17" s="39">
        <v>0</v>
      </c>
      <c r="AB17" s="39">
        <v>3221.19</v>
      </c>
      <c r="AC17" s="39">
        <v>0</v>
      </c>
      <c r="AD17" s="39">
        <v>834.58299999999997</v>
      </c>
      <c r="AE17" s="39">
        <v>0</v>
      </c>
      <c r="AF17" s="39">
        <f>5996.15349+1151.20039</f>
        <v>7147.3538799999997</v>
      </c>
      <c r="AG17" s="39">
        <v>0</v>
      </c>
      <c r="AH17" s="72"/>
      <c r="AI17" s="32"/>
    </row>
    <row r="18" spans="1:35" s="22" customFormat="1" ht="82.5" customHeight="1" x14ac:dyDescent="0.25">
      <c r="A18" s="45" t="s">
        <v>40</v>
      </c>
      <c r="B18" s="47" t="s">
        <v>41</v>
      </c>
      <c r="C18" s="18" t="s">
        <v>28</v>
      </c>
      <c r="D18" s="20">
        <f t="shared" ref="D18:AG18" si="7">D19+D20+D21</f>
        <v>8859.1014400000004</v>
      </c>
      <c r="E18" s="20">
        <f>E19+E20+E21</f>
        <v>4305.9066800000001</v>
      </c>
      <c r="F18" s="20">
        <f t="shared" si="7"/>
        <v>4079.07593</v>
      </c>
      <c r="G18" s="20">
        <f t="shared" si="7"/>
        <v>4079.07593</v>
      </c>
      <c r="H18" s="20">
        <f t="shared" si="4"/>
        <v>46.043901377880594</v>
      </c>
      <c r="I18" s="20">
        <f t="shared" si="5"/>
        <v>94.732102508083145</v>
      </c>
      <c r="J18" s="40">
        <f t="shared" si="7"/>
        <v>811.04154000000005</v>
      </c>
      <c r="K18" s="40">
        <f t="shared" si="7"/>
        <v>612.34142999999995</v>
      </c>
      <c r="L18" s="40">
        <f t="shared" si="7"/>
        <v>753.69100000000003</v>
      </c>
      <c r="M18" s="40">
        <f t="shared" si="7"/>
        <v>794.68974000000003</v>
      </c>
      <c r="N18" s="40">
        <f t="shared" si="7"/>
        <v>477.50599999999997</v>
      </c>
      <c r="O18" s="40">
        <f t="shared" si="7"/>
        <v>572.06002999999998</v>
      </c>
      <c r="P18" s="40">
        <f t="shared" si="7"/>
        <v>816.18115</v>
      </c>
      <c r="Q18" s="40">
        <f t="shared" si="7"/>
        <v>653.27978000000007</v>
      </c>
      <c r="R18" s="40">
        <f t="shared" si="7"/>
        <v>826.57899999999995</v>
      </c>
      <c r="S18" s="40">
        <f t="shared" si="7"/>
        <v>678.62918000000002</v>
      </c>
      <c r="T18" s="40">
        <f t="shared" si="7"/>
        <v>620.90798999999993</v>
      </c>
      <c r="U18" s="40">
        <f t="shared" si="7"/>
        <v>768.07577000000003</v>
      </c>
      <c r="V18" s="40">
        <f t="shared" si="7"/>
        <v>909.14414999999997</v>
      </c>
      <c r="W18" s="40">
        <f t="shared" si="7"/>
        <v>0</v>
      </c>
      <c r="X18" s="40">
        <f t="shared" si="7"/>
        <v>878.15700000000004</v>
      </c>
      <c r="Y18" s="40">
        <f t="shared" si="7"/>
        <v>0</v>
      </c>
      <c r="Z18" s="40">
        <f t="shared" si="7"/>
        <v>748.149</v>
      </c>
      <c r="AA18" s="40">
        <f t="shared" si="7"/>
        <v>0</v>
      </c>
      <c r="AB18" s="40">
        <f t="shared" si="7"/>
        <v>875.63160000000005</v>
      </c>
      <c r="AC18" s="40">
        <f t="shared" si="7"/>
        <v>0</v>
      </c>
      <c r="AD18" s="40">
        <f t="shared" si="7"/>
        <v>514.73599999999999</v>
      </c>
      <c r="AE18" s="40">
        <f t="shared" si="7"/>
        <v>0</v>
      </c>
      <c r="AF18" s="40">
        <f t="shared" si="7"/>
        <v>627.37701000000004</v>
      </c>
      <c r="AG18" s="20">
        <f t="shared" si="7"/>
        <v>0</v>
      </c>
      <c r="AH18" s="70" t="s">
        <v>46</v>
      </c>
      <c r="AI18" s="32"/>
    </row>
    <row r="19" spans="1:35" s="22" customFormat="1" ht="45.75" customHeight="1" x14ac:dyDescent="0.25">
      <c r="A19" s="52"/>
      <c r="B19" s="53"/>
      <c r="C19" s="23" t="s">
        <v>29</v>
      </c>
      <c r="D19" s="24">
        <f>SUM(J19,L19,N19,P19,R19,T19,V19,X19,Z19,AB19,AD19,AF19)</f>
        <v>6379</v>
      </c>
      <c r="E19" s="24">
        <f>J19+L19+N19+P19+R19+T19</f>
        <v>3155.3039999999996</v>
      </c>
      <c r="F19" s="24">
        <f>G19</f>
        <v>3098.4013500000001</v>
      </c>
      <c r="G19" s="24">
        <f>SUM(K19,M19,O19,Q19,S19,U19,W19,Y19,AA19,AC19,AE19,AG19)</f>
        <v>3098.4013500000001</v>
      </c>
      <c r="H19" s="24">
        <f t="shared" si="4"/>
        <v>48.571897632857819</v>
      </c>
      <c r="I19" s="24">
        <f t="shared" si="5"/>
        <v>98.196603243300814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614.40700000000004</v>
      </c>
      <c r="Q19" s="39">
        <v>453.94542000000001</v>
      </c>
      <c r="R19" s="39">
        <v>649.43899999999996</v>
      </c>
      <c r="S19" s="39">
        <v>678.62918000000002</v>
      </c>
      <c r="T19" s="39">
        <v>296.709</v>
      </c>
      <c r="U19" s="39">
        <v>427.98540000000003</v>
      </c>
      <c r="V19" s="39">
        <v>523.43399999999997</v>
      </c>
      <c r="W19" s="39">
        <v>0</v>
      </c>
      <c r="X19" s="39">
        <v>653.15700000000004</v>
      </c>
      <c r="Y19" s="39">
        <v>0</v>
      </c>
      <c r="Z19" s="39">
        <v>718.149</v>
      </c>
      <c r="AA19" s="39">
        <v>0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1">
        <v>0</v>
      </c>
      <c r="AH19" s="73"/>
      <c r="AI19" s="32"/>
    </row>
    <row r="20" spans="1:35" s="22" customFormat="1" ht="52.5" customHeight="1" x14ac:dyDescent="0.25">
      <c r="A20" s="52"/>
      <c r="B20" s="53"/>
      <c r="C20" s="23" t="s">
        <v>30</v>
      </c>
      <c r="D20" s="24">
        <f>SUM(J20,L20,N20,P20,R20,T20,V20,X20,Z20,AB20,AD20,AF20)</f>
        <v>2480.1014399999999</v>
      </c>
      <c r="E20" s="24">
        <f>J20+L20+N20+P20+R20+T20</f>
        <v>1150.60268</v>
      </c>
      <c r="F20" s="24">
        <f>G20</f>
        <v>980.67457999999999</v>
      </c>
      <c r="G20" s="24">
        <f>SUM(K20,M20,O20,Q20,S20,U20,W20,Y20,AA20,AC20,AE20,AG20)</f>
        <v>980.67457999999999</v>
      </c>
      <c r="H20" s="24">
        <f t="shared" si="4"/>
        <v>39.541712455116354</v>
      </c>
      <c r="I20" s="24">
        <f t="shared" si="5"/>
        <v>85.231383260814241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201.77414999999999</v>
      </c>
      <c r="Q20" s="39">
        <v>199.33436</v>
      </c>
      <c r="R20" s="39">
        <v>177.14</v>
      </c>
      <c r="S20" s="39">
        <v>0</v>
      </c>
      <c r="T20" s="39">
        <v>324.19898999999998</v>
      </c>
      <c r="U20" s="39">
        <v>340.09037000000001</v>
      </c>
      <c r="V20" s="39">
        <v>385.71015</v>
      </c>
      <c r="W20" s="39">
        <v>0</v>
      </c>
      <c r="X20" s="39">
        <v>225</v>
      </c>
      <c r="Y20" s="39">
        <v>0</v>
      </c>
      <c r="Z20" s="39">
        <v>30</v>
      </c>
      <c r="AA20" s="39">
        <v>0</v>
      </c>
      <c r="AB20" s="39">
        <v>535.75160000000005</v>
      </c>
      <c r="AC20" s="39">
        <v>0</v>
      </c>
      <c r="AD20" s="39">
        <v>50</v>
      </c>
      <c r="AE20" s="39">
        <v>0</v>
      </c>
      <c r="AF20" s="39">
        <v>103.03701</v>
      </c>
      <c r="AG20" s="31">
        <v>0</v>
      </c>
      <c r="AH20" s="73"/>
      <c r="AI20" s="32"/>
    </row>
    <row r="21" spans="1:35" s="26" customFormat="1" ht="53.25" customHeight="1" x14ac:dyDescent="0.25">
      <c r="A21" s="46"/>
      <c r="B21" s="48"/>
      <c r="C21" s="23" t="s">
        <v>31</v>
      </c>
      <c r="D21" s="24">
        <f>SUM(J21,L21,N21,P21,R21,T21,V21,X21,Z21,AB21,AD21,AF21)</f>
        <v>0</v>
      </c>
      <c r="E21" s="24">
        <f>J21+L21+N21+P21+R21+T21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4"/>
        <v>0</v>
      </c>
      <c r="I21" s="24">
        <f t="shared" si="5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9">
        <v>0</v>
      </c>
      <c r="Q21" s="39">
        <v>0</v>
      </c>
      <c r="R21" s="39">
        <v>0</v>
      </c>
      <c r="S21" s="39">
        <v>0</v>
      </c>
      <c r="T21" s="31">
        <v>0</v>
      </c>
      <c r="U21" s="39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72"/>
      <c r="AI21" s="32"/>
    </row>
    <row r="22" spans="1:35" s="29" customFormat="1" ht="18.75" customHeight="1" x14ac:dyDescent="0.25">
      <c r="A22" s="27" t="s">
        <v>42</v>
      </c>
      <c r="B22" s="49" t="s">
        <v>43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1"/>
      <c r="AH22" s="28"/>
    </row>
    <row r="23" spans="1:35" s="34" customFormat="1" ht="112.5" customHeight="1" x14ac:dyDescent="0.25">
      <c r="A23" s="45" t="s">
        <v>44</v>
      </c>
      <c r="B23" s="47" t="s">
        <v>45</v>
      </c>
      <c r="C23" s="18" t="s">
        <v>28</v>
      </c>
      <c r="D23" s="19">
        <f>D24</f>
        <v>121681.70000000001</v>
      </c>
      <c r="E23" s="19">
        <f>E24</f>
        <v>67042.985000000001</v>
      </c>
      <c r="F23" s="19">
        <f>F24</f>
        <v>60130.241299999994</v>
      </c>
      <c r="G23" s="19">
        <f>G24</f>
        <v>60130.241299999994</v>
      </c>
      <c r="H23" s="19">
        <f>IFERROR(G23/D23*100,0)</f>
        <v>49.416010213532509</v>
      </c>
      <c r="I23" s="19">
        <f>IFERROR(G23/E23*100,0)</f>
        <v>89.689087232616487</v>
      </c>
      <c r="J23" s="20">
        <f t="shared" ref="J23:AG23" si="8">J24</f>
        <v>17145.027999999998</v>
      </c>
      <c r="K23" s="20">
        <f t="shared" si="8"/>
        <v>8806.2244300000002</v>
      </c>
      <c r="L23" s="20">
        <f t="shared" si="8"/>
        <v>10685.566000000001</v>
      </c>
      <c r="M23" s="20">
        <f t="shared" si="8"/>
        <v>12161.342049999999</v>
      </c>
      <c r="N23" s="20">
        <f t="shared" si="8"/>
        <v>8218.2867600000009</v>
      </c>
      <c r="O23" s="20">
        <f t="shared" si="8"/>
        <v>9820.1337199999998</v>
      </c>
      <c r="P23" s="40">
        <f t="shared" si="8"/>
        <v>12370.266240000001</v>
      </c>
      <c r="Q23" s="40">
        <f t="shared" si="8"/>
        <v>8989.7078399999991</v>
      </c>
      <c r="R23" s="40">
        <f t="shared" si="8"/>
        <v>10407.286</v>
      </c>
      <c r="S23" s="40">
        <f t="shared" si="8"/>
        <v>10470.558940000001</v>
      </c>
      <c r="T23" s="20">
        <f t="shared" si="8"/>
        <v>8216.5519999999997</v>
      </c>
      <c r="U23" s="40">
        <f t="shared" si="8"/>
        <v>9882.2743200000004</v>
      </c>
      <c r="V23" s="20">
        <f t="shared" si="8"/>
        <v>12997.514999999999</v>
      </c>
      <c r="W23" s="20">
        <f t="shared" si="8"/>
        <v>0</v>
      </c>
      <c r="X23" s="20">
        <f t="shared" si="8"/>
        <v>9988.0630000000001</v>
      </c>
      <c r="Y23" s="20">
        <f t="shared" si="8"/>
        <v>0</v>
      </c>
      <c r="Z23" s="20">
        <f t="shared" si="8"/>
        <v>7200.07</v>
      </c>
      <c r="AA23" s="20">
        <f t="shared" si="8"/>
        <v>0</v>
      </c>
      <c r="AB23" s="20">
        <f t="shared" si="8"/>
        <v>8959.8719999999994</v>
      </c>
      <c r="AC23" s="20">
        <f t="shared" si="8"/>
        <v>0</v>
      </c>
      <c r="AD23" s="20">
        <f t="shared" si="8"/>
        <v>8001.3649999999998</v>
      </c>
      <c r="AE23" s="20">
        <f t="shared" si="8"/>
        <v>0</v>
      </c>
      <c r="AF23" s="20">
        <f t="shared" si="8"/>
        <v>7491.83</v>
      </c>
      <c r="AG23" s="20">
        <f t="shared" si="8"/>
        <v>0</v>
      </c>
      <c r="AH23" s="70" t="s">
        <v>47</v>
      </c>
      <c r="AI23" s="33"/>
    </row>
    <row r="24" spans="1:35" s="35" customFormat="1" ht="115.5" customHeight="1" x14ac:dyDescent="0.25">
      <c r="A24" s="46"/>
      <c r="B24" s="48"/>
      <c r="C24" s="23" t="s">
        <v>31</v>
      </c>
      <c r="D24" s="24">
        <f>SUM(J24,L24,N24,P24,R24,T24,V24,X24,Z24,AB24,AD24,AF24)</f>
        <v>121681.70000000001</v>
      </c>
      <c r="E24" s="24">
        <f>J24+L24+N24+P24+R24+T24</f>
        <v>67042.985000000001</v>
      </c>
      <c r="F24" s="24">
        <f>G24</f>
        <v>60130.241299999994</v>
      </c>
      <c r="G24" s="24">
        <f>SUM(K24,M24,O24,Q24,S24,U24,W24,Y24,AA24,AC24,AE24,AG24)</f>
        <v>60130.241299999994</v>
      </c>
      <c r="H24" s="24">
        <f>IFERROR(G24/D24*100,0)</f>
        <v>49.416010213532509</v>
      </c>
      <c r="I24" s="24">
        <f>IFERROR(G24/E24*100,0)</f>
        <v>89.689087232616487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9820.1337199999998</v>
      </c>
      <c r="P24" s="39">
        <v>12370.266240000001</v>
      </c>
      <c r="Q24" s="39">
        <v>8989.7078399999991</v>
      </c>
      <c r="R24" s="39">
        <v>10407.286</v>
      </c>
      <c r="S24" s="39">
        <v>10470.558940000001</v>
      </c>
      <c r="T24" s="39">
        <v>8216.5519999999997</v>
      </c>
      <c r="U24" s="39">
        <v>9882.2743200000004</v>
      </c>
      <c r="V24" s="39">
        <v>12997.514999999999</v>
      </c>
      <c r="W24" s="39">
        <v>0</v>
      </c>
      <c r="X24" s="39">
        <v>9988.0630000000001</v>
      </c>
      <c r="Y24" s="39">
        <v>0</v>
      </c>
      <c r="Z24" s="39">
        <v>7200.07</v>
      </c>
      <c r="AA24" s="39">
        <v>0</v>
      </c>
      <c r="AB24" s="39">
        <v>8959.8719999999994</v>
      </c>
      <c r="AC24" s="39">
        <v>0</v>
      </c>
      <c r="AD24" s="39">
        <v>8001.3649999999998</v>
      </c>
      <c r="AE24" s="39">
        <v>0</v>
      </c>
      <c r="AF24" s="39">
        <v>7491.83</v>
      </c>
      <c r="AG24" s="39">
        <v>0</v>
      </c>
      <c r="AH24" s="72"/>
      <c r="AI24" s="33"/>
    </row>
    <row r="25" spans="1:35" s="13" customFormat="1" x14ac:dyDescent="0.25">
      <c r="C25" s="36"/>
    </row>
    <row r="27" spans="1:35" x14ac:dyDescent="0.25">
      <c r="D27" s="41"/>
      <c r="O27" s="41"/>
    </row>
    <row r="29" spans="1:35" x14ac:dyDescent="0.25">
      <c r="D29" s="41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июнь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2025-10-31T11:42:57Z</dcterms:modified>
</cp:coreProperties>
</file>