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Январь\"/>
    </mc:Choice>
  </mc:AlternateContent>
  <bookViews>
    <workbookView xWindow="0" yWindow="0" windowWidth="28800" windowHeight="11835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K18" i="1"/>
  <c r="K27" i="1"/>
  <c r="K16" i="1"/>
  <c r="G16" i="1"/>
  <c r="F16" i="1" s="1"/>
  <c r="E12" i="1" l="1"/>
  <c r="J12" i="1"/>
  <c r="E16" i="1"/>
  <c r="E14" i="1"/>
  <c r="E9" i="1" l="1"/>
  <c r="K12" i="1"/>
  <c r="L12" i="1"/>
  <c r="L9" i="1" s="1"/>
  <c r="L8" i="1" s="1"/>
  <c r="M12" i="1"/>
  <c r="N12" i="1"/>
  <c r="O12" i="1"/>
  <c r="P12" i="1"/>
  <c r="P11" i="1" s="1"/>
  <c r="Q12" i="1"/>
  <c r="Q9" i="1" s="1"/>
  <c r="Q8" i="1" s="1"/>
  <c r="R12" i="1"/>
  <c r="S12" i="1"/>
  <c r="T12" i="1"/>
  <c r="T11" i="1" s="1"/>
  <c r="U12" i="1"/>
  <c r="V12" i="1"/>
  <c r="W12" i="1"/>
  <c r="X12" i="1"/>
  <c r="X11" i="1" s="1"/>
  <c r="Y12" i="1"/>
  <c r="Y9" i="1" s="1"/>
  <c r="Y8" i="1" s="1"/>
  <c r="Z12" i="1"/>
  <c r="AA12" i="1"/>
  <c r="AB12" i="1"/>
  <c r="AB9" i="1" s="1"/>
  <c r="AB8" i="1" s="1"/>
  <c r="AC12" i="1"/>
  <c r="AD12" i="1"/>
  <c r="AE12" i="1"/>
  <c r="AF12" i="1"/>
  <c r="AF9" i="1" s="1"/>
  <c r="AF8" i="1" s="1"/>
  <c r="AG12" i="1"/>
  <c r="AG11" i="1" s="1"/>
  <c r="E24" i="1"/>
  <c r="E23" i="1" s="1"/>
  <c r="E22" i="1"/>
  <c r="E20" i="1"/>
  <c r="AD15" i="1"/>
  <c r="AF15" i="1"/>
  <c r="E18" i="1"/>
  <c r="D18" i="1"/>
  <c r="D14" i="1"/>
  <c r="E13" i="1"/>
  <c r="AC13" i="1"/>
  <c r="E27" i="1"/>
  <c r="E26" i="1" s="1"/>
  <c r="D27" i="1"/>
  <c r="E29" i="1"/>
  <c r="D29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7" i="1"/>
  <c r="F27" i="1" s="1"/>
  <c r="F26" i="1" s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D26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7" i="1"/>
  <c r="D16" i="1"/>
  <c r="D15" i="1" s="1"/>
  <c r="AG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D9" i="1"/>
  <c r="AD8" i="1" s="1"/>
  <c r="AC11" i="1"/>
  <c r="AA9" i="1"/>
  <c r="AA8" i="1" s="1"/>
  <c r="Z11" i="1"/>
  <c r="W11" i="1"/>
  <c r="V9" i="1"/>
  <c r="V8" i="1" s="1"/>
  <c r="U9" i="1"/>
  <c r="U8" i="1" s="1"/>
  <c r="S9" i="1"/>
  <c r="S8" i="1" s="1"/>
  <c r="R9" i="1"/>
  <c r="R8" i="1" s="1"/>
  <c r="O11" i="1"/>
  <c r="N9" i="1"/>
  <c r="N8" i="1" s="1"/>
  <c r="M11" i="1"/>
  <c r="K9" i="1"/>
  <c r="P9" i="1"/>
  <c r="P8" i="1" s="1"/>
  <c r="I22" i="1" l="1"/>
  <c r="G19" i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7" i="1"/>
  <c r="AD11" i="1"/>
  <c r="I16" i="1"/>
  <c r="H20" i="1"/>
  <c r="G28" i="1"/>
  <c r="AI24" i="1"/>
  <c r="L11" i="1"/>
  <c r="I14" i="1"/>
  <c r="G17" i="1"/>
  <c r="T9" i="1"/>
  <c r="T8" i="1" s="1"/>
  <c r="AB11" i="1"/>
  <c r="AI18" i="1"/>
  <c r="AI19" i="1"/>
  <c r="AI22" i="1"/>
  <c r="G26" i="1"/>
  <c r="I26" i="1" s="1"/>
  <c r="AI16" i="1"/>
  <c r="E11" i="1"/>
  <c r="F15" i="1"/>
  <c r="K8" i="1"/>
  <c r="G12" i="1"/>
  <c r="AI14" i="1"/>
  <c r="E17" i="1"/>
  <c r="H19" i="1"/>
  <c r="I20" i="1"/>
  <c r="H27" i="1"/>
  <c r="E15" i="1"/>
  <c r="I18" i="1"/>
  <c r="D21" i="1"/>
  <c r="AI27" i="1"/>
  <c r="Q11" i="1"/>
  <c r="R11" i="1"/>
  <c r="E21" i="1"/>
  <c r="G23" i="1"/>
  <c r="AI23" i="1" s="1"/>
  <c r="H24" i="1"/>
  <c r="AG9" i="1"/>
  <c r="AG8" i="1" s="1"/>
  <c r="D13" i="1"/>
  <c r="J9" i="1"/>
  <c r="Z9" i="1"/>
  <c r="Z8" i="1" s="1"/>
  <c r="K11" i="1"/>
  <c r="S11" i="1"/>
  <c r="AA11" i="1"/>
  <c r="D12" i="1"/>
  <c r="D11" i="1" s="1"/>
  <c r="G15" i="1"/>
  <c r="H16" i="1"/>
  <c r="I24" i="1"/>
  <c r="E28" i="1"/>
  <c r="Y11" i="1"/>
  <c r="J11" i="1"/>
  <c r="I29" i="1"/>
  <c r="H21" i="1" l="1"/>
  <c r="AI17" i="1"/>
  <c r="F9" i="1"/>
  <c r="F8" i="1" s="1"/>
  <c r="H13" i="1"/>
  <c r="AI13" i="1"/>
  <c r="I17" i="1"/>
  <c r="H26" i="1"/>
  <c r="H17" i="1"/>
  <c r="AI26" i="1"/>
  <c r="I15" i="1"/>
  <c r="H15" i="1"/>
  <c r="F12" i="1"/>
  <c r="F11" i="1" s="1"/>
  <c r="H12" i="1"/>
  <c r="G11" i="1"/>
  <c r="I12" i="1"/>
  <c r="I23" i="1"/>
  <c r="H23" i="1"/>
  <c r="AI21" i="1"/>
  <c r="I21" i="1"/>
  <c r="G9" i="1"/>
  <c r="D9" i="1"/>
  <c r="D8" i="1" s="1"/>
  <c r="J8" i="1"/>
  <c r="I28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28" i="1"/>
  <c r="H28" i="1"/>
  <c r="H29" i="1"/>
</calcChain>
</file>

<file path=xl/sharedStrings.xml><?xml version="1.0" encoding="utf-8"?>
<sst xmlns="http://schemas.openxmlformats.org/spreadsheetml/2006/main" count="87" uniqueCount="45">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</sst>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>
      <alignment horizont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1"/>
  <sheetViews>
    <sheetView tabSelected="1" zoomScale="80" zoomScaleNormal="80" workbookViewId="0">
      <pane xSplit="6" ySplit="7" topLeftCell="G10" activePane="bottomRight" state="frozen"/>
      <selection pane="topRight" activeCell="G1" sqref="G1"/>
      <selection pane="bottomLeft" activeCell="A8" sqref="A8"/>
      <selection pane="bottomRight" activeCell="C13" sqref="C13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73" t="s">
        <v>3</v>
      </c>
      <c r="B4" s="76" t="s">
        <v>4</v>
      </c>
      <c r="C4" s="76" t="s">
        <v>5</v>
      </c>
      <c r="D4" s="79" t="s">
        <v>6</v>
      </c>
      <c r="E4" s="79" t="s">
        <v>6</v>
      </c>
      <c r="F4" s="79" t="s">
        <v>7</v>
      </c>
      <c r="G4" s="79" t="s">
        <v>8</v>
      </c>
      <c r="H4" s="67" t="s">
        <v>9</v>
      </c>
      <c r="I4" s="68"/>
      <c r="J4" s="67" t="s">
        <v>10</v>
      </c>
      <c r="K4" s="68"/>
      <c r="L4" s="67" t="s">
        <v>11</v>
      </c>
      <c r="M4" s="68"/>
      <c r="N4" s="67" t="s">
        <v>12</v>
      </c>
      <c r="O4" s="68"/>
      <c r="P4" s="67" t="s">
        <v>13</v>
      </c>
      <c r="Q4" s="68"/>
      <c r="R4" s="67" t="s">
        <v>14</v>
      </c>
      <c r="S4" s="68"/>
      <c r="T4" s="67" t="s">
        <v>15</v>
      </c>
      <c r="U4" s="68"/>
      <c r="V4" s="67" t="s">
        <v>16</v>
      </c>
      <c r="W4" s="68"/>
      <c r="X4" s="67" t="s">
        <v>17</v>
      </c>
      <c r="Y4" s="68"/>
      <c r="Z4" s="67" t="s">
        <v>18</v>
      </c>
      <c r="AA4" s="68"/>
      <c r="AB4" s="67" t="s">
        <v>19</v>
      </c>
      <c r="AC4" s="68"/>
      <c r="AD4" s="67" t="s">
        <v>20</v>
      </c>
      <c r="AE4" s="68"/>
      <c r="AF4" s="67" t="s">
        <v>21</v>
      </c>
      <c r="AG4" s="68"/>
      <c r="AH4" s="50" t="s">
        <v>22</v>
      </c>
      <c r="AI4" s="35"/>
    </row>
    <row r="5" spans="1:35" s="8" customFormat="1" ht="39" customHeight="1" x14ac:dyDescent="0.25">
      <c r="A5" s="74"/>
      <c r="B5" s="77"/>
      <c r="C5" s="77"/>
      <c r="D5" s="80"/>
      <c r="E5" s="80"/>
      <c r="F5" s="80"/>
      <c r="G5" s="80"/>
      <c r="H5" s="69"/>
      <c r="I5" s="70"/>
      <c r="J5" s="69"/>
      <c r="K5" s="70"/>
      <c r="L5" s="69"/>
      <c r="M5" s="70"/>
      <c r="N5" s="69"/>
      <c r="O5" s="70"/>
      <c r="P5" s="69"/>
      <c r="Q5" s="70"/>
      <c r="R5" s="69"/>
      <c r="S5" s="70"/>
      <c r="T5" s="69"/>
      <c r="U5" s="70"/>
      <c r="V5" s="69"/>
      <c r="W5" s="70"/>
      <c r="X5" s="69"/>
      <c r="Y5" s="70"/>
      <c r="Z5" s="69"/>
      <c r="AA5" s="70"/>
      <c r="AB5" s="69"/>
      <c r="AC5" s="70"/>
      <c r="AD5" s="69"/>
      <c r="AE5" s="70"/>
      <c r="AF5" s="69"/>
      <c r="AG5" s="70"/>
      <c r="AH5" s="65"/>
      <c r="AI5" s="35"/>
    </row>
    <row r="6" spans="1:35" s="8" customFormat="1" ht="64.5" customHeight="1" x14ac:dyDescent="0.25">
      <c r="A6" s="75"/>
      <c r="B6" s="78"/>
      <c r="C6" s="78"/>
      <c r="D6" s="32">
        <v>2026</v>
      </c>
      <c r="E6" s="33">
        <v>46052</v>
      </c>
      <c r="F6" s="33">
        <v>46052</v>
      </c>
      <c r="G6" s="33">
        <v>46052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51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48"/>
      <c r="B8" s="50" t="s">
        <v>27</v>
      </c>
      <c r="C8" s="36" t="s">
        <v>28</v>
      </c>
      <c r="D8" s="37">
        <f>D9</f>
        <v>62092.379100000006</v>
      </c>
      <c r="E8" s="37">
        <f>E9</f>
        <v>4601.2960000000003</v>
      </c>
      <c r="F8" s="37">
        <f>F9</f>
        <v>2210.8402500000002</v>
      </c>
      <c r="G8" s="37">
        <f>G9</f>
        <v>2210.8402500000002</v>
      </c>
      <c r="H8" s="37">
        <f>IFERROR(G8/D8*100,0)</f>
        <v>3.5605661790466008</v>
      </c>
      <c r="I8" s="37">
        <f>IFERROR(G8/E8*100,0)</f>
        <v>48.048207505015981</v>
      </c>
      <c r="J8" s="38">
        <f>J9</f>
        <v>4601.2960000000003</v>
      </c>
      <c r="K8" s="38">
        <f t="shared" ref="K8:AG8" si="0">K9</f>
        <v>2210.8402500000002</v>
      </c>
      <c r="L8" s="38">
        <f t="shared" si="0"/>
        <v>8833.4779999999992</v>
      </c>
      <c r="M8" s="38">
        <f t="shared" si="0"/>
        <v>0</v>
      </c>
      <c r="N8" s="38">
        <f t="shared" si="0"/>
        <v>4552.674</v>
      </c>
      <c r="O8" s="38">
        <f t="shared" si="0"/>
        <v>0</v>
      </c>
      <c r="P8" s="38">
        <f t="shared" si="0"/>
        <v>5015.9070000000002</v>
      </c>
      <c r="Q8" s="38">
        <f t="shared" si="0"/>
        <v>0</v>
      </c>
      <c r="R8" s="38">
        <f t="shared" si="0"/>
        <v>4672.0679999999993</v>
      </c>
      <c r="S8" s="38">
        <f t="shared" si="0"/>
        <v>0</v>
      </c>
      <c r="T8" s="38">
        <f t="shared" si="0"/>
        <v>4592.174</v>
      </c>
      <c r="U8" s="38">
        <f t="shared" si="0"/>
        <v>0</v>
      </c>
      <c r="V8" s="38">
        <f t="shared" si="0"/>
        <v>5035.0129999999999</v>
      </c>
      <c r="W8" s="38">
        <f t="shared" si="0"/>
        <v>0</v>
      </c>
      <c r="X8" s="38">
        <f t="shared" si="0"/>
        <v>4698.8890000000001</v>
      </c>
      <c r="Y8" s="38">
        <f t="shared" si="0"/>
        <v>0</v>
      </c>
      <c r="Z8" s="38">
        <f t="shared" si="0"/>
        <v>4238.8739999999998</v>
      </c>
      <c r="AA8" s="38">
        <f t="shared" si="0"/>
        <v>0</v>
      </c>
      <c r="AB8" s="38">
        <f t="shared" si="0"/>
        <v>4391.3289999999997</v>
      </c>
      <c r="AC8" s="38">
        <f t="shared" si="0"/>
        <v>0</v>
      </c>
      <c r="AD8" s="38">
        <f t="shared" si="0"/>
        <v>5024.4699999999993</v>
      </c>
      <c r="AE8" s="38">
        <f t="shared" si="0"/>
        <v>0</v>
      </c>
      <c r="AF8" s="38">
        <f t="shared" si="0"/>
        <v>6436.2070999999996</v>
      </c>
      <c r="AG8" s="38">
        <f t="shared" si="0"/>
        <v>0</v>
      </c>
      <c r="AH8" s="39"/>
      <c r="AI8" s="20">
        <f>E8-G8</f>
        <v>2390.4557500000001</v>
      </c>
    </row>
    <row r="9" spans="1:35" s="10" customFormat="1" ht="38.25" customHeight="1" x14ac:dyDescent="0.25">
      <c r="A9" s="66"/>
      <c r="B9" s="65"/>
      <c r="C9" s="40" t="s">
        <v>29</v>
      </c>
      <c r="D9" s="41">
        <f>SUM(J9,L9,N9,P9,R9,T9,V9,X9,Z9,AB9,AD9,AF9)</f>
        <v>62092.379100000006</v>
      </c>
      <c r="E9" s="41">
        <f>J9</f>
        <v>4601.2960000000003</v>
      </c>
      <c r="F9" s="41">
        <f>K9+M9+O9+Q9+S9+U9+W9+Y9+AA9+AC9</f>
        <v>2210.8402500000002</v>
      </c>
      <c r="G9" s="41">
        <f>K9+M9+O9+Q9+S9+W9+U9+Y9+AA9+AC9++AE9+AG9</f>
        <v>2210.8402500000002</v>
      </c>
      <c r="H9" s="41">
        <f>IFERROR(G9/D9*100,0)</f>
        <v>3.5605661790466008</v>
      </c>
      <c r="I9" s="41">
        <f>IFERROR(G9/E9*100,0)</f>
        <v>48.048207505015981</v>
      </c>
      <c r="J9" s="41">
        <f t="shared" ref="J9:AG9" si="1">J12+J27+J29</f>
        <v>4601.2960000000003</v>
      </c>
      <c r="K9" s="41">
        <f>K12+K27+K29</f>
        <v>2210.8402500000002</v>
      </c>
      <c r="L9" s="41">
        <f t="shared" si="1"/>
        <v>8833.4779999999992</v>
      </c>
      <c r="M9" s="41">
        <f t="shared" si="1"/>
        <v>0</v>
      </c>
      <c r="N9" s="41">
        <f t="shared" si="1"/>
        <v>4552.674</v>
      </c>
      <c r="O9" s="41">
        <f t="shared" si="1"/>
        <v>0</v>
      </c>
      <c r="P9" s="41">
        <f t="shared" si="1"/>
        <v>5015.9070000000002</v>
      </c>
      <c r="Q9" s="41">
        <f t="shared" si="1"/>
        <v>0</v>
      </c>
      <c r="R9" s="41">
        <f t="shared" si="1"/>
        <v>4672.0679999999993</v>
      </c>
      <c r="S9" s="41">
        <f t="shared" si="1"/>
        <v>0</v>
      </c>
      <c r="T9" s="41">
        <f t="shared" si="1"/>
        <v>4592.174</v>
      </c>
      <c r="U9" s="41">
        <f t="shared" si="1"/>
        <v>0</v>
      </c>
      <c r="V9" s="41">
        <f t="shared" si="1"/>
        <v>5035.0129999999999</v>
      </c>
      <c r="W9" s="41">
        <f t="shared" si="1"/>
        <v>0</v>
      </c>
      <c r="X9" s="41">
        <f t="shared" si="1"/>
        <v>4698.8890000000001</v>
      </c>
      <c r="Y9" s="41">
        <f t="shared" si="1"/>
        <v>0</v>
      </c>
      <c r="Z9" s="41">
        <f t="shared" si="1"/>
        <v>4238.8739999999998</v>
      </c>
      <c r="AA9" s="41">
        <f t="shared" si="1"/>
        <v>0</v>
      </c>
      <c r="AB9" s="41">
        <f t="shared" si="1"/>
        <v>4391.3289999999997</v>
      </c>
      <c r="AC9" s="41">
        <f t="shared" si="1"/>
        <v>0</v>
      </c>
      <c r="AD9" s="41">
        <f t="shared" si="1"/>
        <v>5024.4699999999993</v>
      </c>
      <c r="AE9" s="41">
        <f t="shared" si="1"/>
        <v>0</v>
      </c>
      <c r="AF9" s="41">
        <f t="shared" si="1"/>
        <v>6436.2070999999996</v>
      </c>
      <c r="AG9" s="41">
        <f t="shared" si="1"/>
        <v>0</v>
      </c>
      <c r="AH9" s="12"/>
      <c r="AI9" s="20">
        <f>E9-G9</f>
        <v>2390.4557500000001</v>
      </c>
    </row>
    <row r="10" spans="1:35" s="13" customFormat="1" ht="18.75" customHeight="1" x14ac:dyDescent="0.25">
      <c r="A10" s="11" t="s">
        <v>30</v>
      </c>
      <c r="B10" s="57" t="s">
        <v>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  <c r="AH10" s="12"/>
      <c r="AI10" s="20"/>
    </row>
    <row r="11" spans="1:35" s="9" customFormat="1" ht="88.5" customHeight="1" x14ac:dyDescent="0.25">
      <c r="A11" s="48" t="s">
        <v>32</v>
      </c>
      <c r="B11" s="50" t="s">
        <v>33</v>
      </c>
      <c r="C11" s="36" t="s">
        <v>28</v>
      </c>
      <c r="D11" s="37">
        <f>D12</f>
        <v>11125.283099999999</v>
      </c>
      <c r="E11" s="37">
        <f>E12</f>
        <v>226.60399999999998</v>
      </c>
      <c r="F11" s="37">
        <f>F12</f>
        <v>226.41758999999999</v>
      </c>
      <c r="G11" s="37">
        <f>G12</f>
        <v>226.41758999999999</v>
      </c>
      <c r="H11" s="37">
        <f t="shared" ref="H11:H26" si="2">IFERROR(G11/D11*100,0)</f>
        <v>2.0351625029658797</v>
      </c>
      <c r="I11" s="37">
        <f t="shared" ref="I11:I26" si="3">IFERROR(G11/E11*100,0)</f>
        <v>99.917737550969974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0</v>
      </c>
      <c r="N11" s="38">
        <f t="shared" si="4"/>
        <v>384.23200000000003</v>
      </c>
      <c r="O11" s="38">
        <f t="shared" si="4"/>
        <v>0</v>
      </c>
      <c r="P11" s="38">
        <f t="shared" si="4"/>
        <v>384.33199999999999</v>
      </c>
      <c r="Q11" s="38">
        <f t="shared" si="4"/>
        <v>0</v>
      </c>
      <c r="R11" s="38">
        <f t="shared" si="4"/>
        <v>396.63200000000001</v>
      </c>
      <c r="S11" s="38">
        <f t="shared" si="4"/>
        <v>0</v>
      </c>
      <c r="T11" s="38">
        <f t="shared" si="4"/>
        <v>396.63200000000001</v>
      </c>
      <c r="U11" s="38">
        <f t="shared" si="4"/>
        <v>0</v>
      </c>
      <c r="V11" s="38">
        <f t="shared" si="4"/>
        <v>795.53199999999993</v>
      </c>
      <c r="W11" s="38">
        <f t="shared" si="4"/>
        <v>0</v>
      </c>
      <c r="X11" s="38">
        <f t="shared" si="4"/>
        <v>746.43200000000002</v>
      </c>
      <c r="Y11" s="38">
        <f t="shared" si="4"/>
        <v>0</v>
      </c>
      <c r="Z11" s="38">
        <f t="shared" si="4"/>
        <v>583.53200000000004</v>
      </c>
      <c r="AA11" s="38">
        <f t="shared" si="4"/>
        <v>0</v>
      </c>
      <c r="AB11" s="38">
        <f t="shared" si="4"/>
        <v>496.63200000000001</v>
      </c>
      <c r="AC11" s="38">
        <f t="shared" si="4"/>
        <v>0</v>
      </c>
      <c r="AD11" s="38">
        <f t="shared" si="4"/>
        <v>1110.1320000000001</v>
      </c>
      <c r="AE11" s="38">
        <f t="shared" si="4"/>
        <v>0</v>
      </c>
      <c r="AF11" s="38">
        <f t="shared" si="4"/>
        <v>1020.3590999999999</v>
      </c>
      <c r="AG11" s="38">
        <f t="shared" si="4"/>
        <v>0</v>
      </c>
      <c r="AH11" s="39"/>
      <c r="AI11" s="20">
        <f t="shared" ref="AI11:AI22" si="5">E11-G11</f>
        <v>0.18640999999999508</v>
      </c>
    </row>
    <row r="12" spans="1:35" s="9" customFormat="1" ht="105.75" customHeight="1" x14ac:dyDescent="0.25">
      <c r="A12" s="49"/>
      <c r="B12" s="51"/>
      <c r="C12" s="40" t="s">
        <v>29</v>
      </c>
      <c r="D12" s="41">
        <f>SUM(J12,L12,N12,P12,R12,T12,V12,X12,Z12,AB12,AD12,AF12)</f>
        <v>11125.283099999999</v>
      </c>
      <c r="E12" s="41">
        <f>J12</f>
        <v>226.60399999999998</v>
      </c>
      <c r="F12" s="41">
        <f>G12</f>
        <v>226.41758999999999</v>
      </c>
      <c r="G12" s="41">
        <f>SUM(K12,M12,O12,Q12,S12,U12,W12,Y12,AA12,AC12,AE12,AG12)</f>
        <v>226.41758999999999</v>
      </c>
      <c r="H12" s="41">
        <f>IFERROR(G12/D12*100,0)</f>
        <v>2.0351625029658797</v>
      </c>
      <c r="I12" s="41">
        <f>IFERROR(G12/E12*100,0)</f>
        <v>99.917737550969974</v>
      </c>
      <c r="J12" s="42">
        <f>J14+J16+J18+J20+J22+J24</f>
        <v>226.60399999999998</v>
      </c>
      <c r="K12" s="42">
        <f t="shared" ref="K12:AG12" si="6">K14+K16+K18+K20+K22+K24</f>
        <v>226.41758999999999</v>
      </c>
      <c r="L12" s="42">
        <f t="shared" si="6"/>
        <v>4584.232</v>
      </c>
      <c r="M12" s="42">
        <f t="shared" si="6"/>
        <v>0</v>
      </c>
      <c r="N12" s="42">
        <f t="shared" si="6"/>
        <v>384.23200000000003</v>
      </c>
      <c r="O12" s="42">
        <f t="shared" si="6"/>
        <v>0</v>
      </c>
      <c r="P12" s="42">
        <f t="shared" si="6"/>
        <v>384.33199999999999</v>
      </c>
      <c r="Q12" s="42">
        <f t="shared" si="6"/>
        <v>0</v>
      </c>
      <c r="R12" s="42">
        <f t="shared" si="6"/>
        <v>396.63200000000001</v>
      </c>
      <c r="S12" s="42">
        <f t="shared" si="6"/>
        <v>0</v>
      </c>
      <c r="T12" s="42">
        <f t="shared" si="6"/>
        <v>396.63200000000001</v>
      </c>
      <c r="U12" s="42">
        <f t="shared" si="6"/>
        <v>0</v>
      </c>
      <c r="V12" s="42">
        <f t="shared" si="6"/>
        <v>795.53199999999993</v>
      </c>
      <c r="W12" s="42">
        <f t="shared" si="6"/>
        <v>0</v>
      </c>
      <c r="X12" s="42">
        <f t="shared" si="6"/>
        <v>746.43200000000002</v>
      </c>
      <c r="Y12" s="42">
        <f t="shared" si="6"/>
        <v>0</v>
      </c>
      <c r="Z12" s="42">
        <f t="shared" si="6"/>
        <v>583.53200000000004</v>
      </c>
      <c r="AA12" s="42">
        <f t="shared" si="6"/>
        <v>0</v>
      </c>
      <c r="AB12" s="42">
        <f t="shared" si="6"/>
        <v>496.63200000000001</v>
      </c>
      <c r="AC12" s="42">
        <f t="shared" si="6"/>
        <v>0</v>
      </c>
      <c r="AD12" s="42">
        <f t="shared" si="6"/>
        <v>1110.1320000000001</v>
      </c>
      <c r="AE12" s="42">
        <f t="shared" si="6"/>
        <v>0</v>
      </c>
      <c r="AF12" s="42">
        <f t="shared" si="6"/>
        <v>1020.3590999999999</v>
      </c>
      <c r="AG12" s="42">
        <f t="shared" si="6"/>
        <v>0</v>
      </c>
      <c r="AH12" s="39"/>
      <c r="AI12" s="20">
        <f t="shared" si="5"/>
        <v>0.18640999999999508</v>
      </c>
    </row>
    <row r="13" spans="1:35" s="24" customFormat="1" ht="35.25" customHeight="1" x14ac:dyDescent="0.25">
      <c r="A13" s="54"/>
      <c r="B13" s="60" t="s">
        <v>34</v>
      </c>
      <c r="C13" s="14" t="s">
        <v>28</v>
      </c>
      <c r="D13" s="15">
        <f>D14</f>
        <v>801.6</v>
      </c>
      <c r="E13" s="15">
        <f t="shared" ref="E13:G21" si="7">E14</f>
        <v>0</v>
      </c>
      <c r="F13" s="15">
        <f>F14</f>
        <v>0</v>
      </c>
      <c r="G13" s="15">
        <f>G14</f>
        <v>0</v>
      </c>
      <c r="H13" s="15">
        <f t="shared" si="2"/>
        <v>0</v>
      </c>
      <c r="I13" s="15">
        <f t="shared" si="3"/>
        <v>0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1.9</v>
      </c>
      <c r="S13" s="16">
        <f t="shared" si="8"/>
        <v>0</v>
      </c>
      <c r="T13" s="16">
        <f t="shared" si="8"/>
        <v>1.9</v>
      </c>
      <c r="U13" s="16">
        <f t="shared" si="8"/>
        <v>0</v>
      </c>
      <c r="V13" s="16">
        <f t="shared" si="8"/>
        <v>197.9</v>
      </c>
      <c r="W13" s="16">
        <f t="shared" si="8"/>
        <v>0</v>
      </c>
      <c r="X13" s="16">
        <f t="shared" si="8"/>
        <v>351.7</v>
      </c>
      <c r="Y13" s="16">
        <f t="shared" si="8"/>
        <v>0</v>
      </c>
      <c r="Z13" s="16">
        <f t="shared" si="8"/>
        <v>188.8</v>
      </c>
      <c r="AA13" s="16">
        <f t="shared" si="8"/>
        <v>0</v>
      </c>
      <c r="AB13" s="16">
        <f t="shared" si="8"/>
        <v>1.9</v>
      </c>
      <c r="AC13" s="16">
        <f t="shared" si="8"/>
        <v>0</v>
      </c>
      <c r="AD13" s="16">
        <f t="shared" si="8"/>
        <v>1.9</v>
      </c>
      <c r="AE13" s="16">
        <f t="shared" si="8"/>
        <v>0</v>
      </c>
      <c r="AF13" s="16">
        <f t="shared" si="8"/>
        <v>55.6</v>
      </c>
      <c r="AG13" s="16">
        <f t="shared" si="8"/>
        <v>0</v>
      </c>
      <c r="AH13" s="29"/>
      <c r="AI13" s="30">
        <f t="shared" si="5"/>
        <v>0</v>
      </c>
    </row>
    <row r="14" spans="1:35" s="25" customFormat="1" ht="42" customHeight="1" x14ac:dyDescent="0.25">
      <c r="A14" s="55"/>
      <c r="B14" s="61"/>
      <c r="C14" s="17" t="s">
        <v>29</v>
      </c>
      <c r="D14" s="18">
        <f>SUM(J14,L14,N14,P14,R14,T14,V14,X14,Z14,AB14,AD14,AF14)</f>
        <v>801.6</v>
      </c>
      <c r="E14" s="18">
        <f>J14</f>
        <v>0</v>
      </c>
      <c r="F14" s="18">
        <f>G14</f>
        <v>0</v>
      </c>
      <c r="G14" s="18">
        <f>SUM(K14,M14,O14,Q14,S14,U14,W14,Y14,AA14,AC14,AE14,AG14)</f>
        <v>0</v>
      </c>
      <c r="H14" s="18">
        <f t="shared" si="2"/>
        <v>0</v>
      </c>
      <c r="I14" s="18">
        <f t="shared" si="3"/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1.9</v>
      </c>
      <c r="S14" s="19">
        <v>0</v>
      </c>
      <c r="T14" s="19">
        <v>1.9</v>
      </c>
      <c r="U14" s="19">
        <v>0</v>
      </c>
      <c r="V14" s="19">
        <v>197.9</v>
      </c>
      <c r="W14" s="19">
        <v>0</v>
      </c>
      <c r="X14" s="19">
        <v>351.7</v>
      </c>
      <c r="Y14" s="19">
        <v>0</v>
      </c>
      <c r="Z14" s="19">
        <v>188.8</v>
      </c>
      <c r="AA14" s="19">
        <v>0</v>
      </c>
      <c r="AB14" s="19">
        <v>1.9</v>
      </c>
      <c r="AC14" s="19">
        <v>0</v>
      </c>
      <c r="AD14" s="19">
        <v>1.9</v>
      </c>
      <c r="AE14" s="19">
        <v>0</v>
      </c>
      <c r="AF14" s="19">
        <v>55.6</v>
      </c>
      <c r="AG14" s="19">
        <v>0</v>
      </c>
      <c r="AH14" s="29"/>
      <c r="AI14" s="30">
        <f t="shared" si="5"/>
        <v>0</v>
      </c>
    </row>
    <row r="15" spans="1:35" s="24" customFormat="1" ht="35.25" customHeight="1" x14ac:dyDescent="0.25">
      <c r="A15" s="62"/>
      <c r="B15" s="60" t="s">
        <v>35</v>
      </c>
      <c r="C15" s="14" t="s">
        <v>28</v>
      </c>
      <c r="D15" s="15">
        <f>D16</f>
        <v>109.78309999999998</v>
      </c>
      <c r="E15" s="15">
        <f t="shared" si="7"/>
        <v>0.7</v>
      </c>
      <c r="F15" s="15">
        <f t="shared" si="7"/>
        <v>0.51358999999999999</v>
      </c>
      <c r="G15" s="15">
        <f t="shared" si="7"/>
        <v>0.51358999999999999</v>
      </c>
      <c r="H15" s="15">
        <f t="shared" si="2"/>
        <v>0.4678224608341357</v>
      </c>
      <c r="I15" s="15">
        <f t="shared" si="3"/>
        <v>73.37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</v>
      </c>
      <c r="N15" s="16">
        <f t="shared" si="8"/>
        <v>0.6</v>
      </c>
      <c r="O15" s="16">
        <f t="shared" si="8"/>
        <v>0</v>
      </c>
      <c r="P15" s="16">
        <f t="shared" si="8"/>
        <v>0.7</v>
      </c>
      <c r="Q15" s="16">
        <f t="shared" si="8"/>
        <v>0</v>
      </c>
      <c r="R15" s="16">
        <f t="shared" si="8"/>
        <v>0.6</v>
      </c>
      <c r="S15" s="16">
        <f t="shared" si="8"/>
        <v>0</v>
      </c>
      <c r="T15" s="16">
        <f t="shared" si="8"/>
        <v>0.6</v>
      </c>
      <c r="U15" s="16">
        <f t="shared" si="8"/>
        <v>0</v>
      </c>
      <c r="V15" s="16">
        <f t="shared" si="8"/>
        <v>103.5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0.18640999999999996</v>
      </c>
    </row>
    <row r="16" spans="1:35" s="25" customFormat="1" ht="42" customHeight="1" x14ac:dyDescent="0.25">
      <c r="A16" s="63"/>
      <c r="B16" s="64"/>
      <c r="C16" s="17" t="s">
        <v>29</v>
      </c>
      <c r="D16" s="18">
        <f>SUM(J16,L16,N16,P16,R16,T16,V16,X16,Z16,AB16,AD16,AF16)</f>
        <v>109.78309999999998</v>
      </c>
      <c r="E16" s="18">
        <f>J16</f>
        <v>0.7</v>
      </c>
      <c r="F16" s="18">
        <f>G16</f>
        <v>0.51358999999999999</v>
      </c>
      <c r="G16" s="18">
        <f>SUM(K16,M16,O16,Q16,S16,U16,W16,Y16,AA16,AC16,AE16,AG16)</f>
        <v>0.51358999999999999</v>
      </c>
      <c r="H16" s="18">
        <f t="shared" si="2"/>
        <v>0.4678224608341357</v>
      </c>
      <c r="I16" s="18">
        <f t="shared" si="3"/>
        <v>73.37</v>
      </c>
      <c r="J16" s="19">
        <v>0.7</v>
      </c>
      <c r="K16" s="19">
        <f>513.59/1000</f>
        <v>0.51358999999999999</v>
      </c>
      <c r="L16" s="19">
        <v>0.6</v>
      </c>
      <c r="M16" s="19">
        <v>0</v>
      </c>
      <c r="N16" s="19">
        <v>0.6</v>
      </c>
      <c r="O16" s="19">
        <v>0</v>
      </c>
      <c r="P16" s="19">
        <v>0.7</v>
      </c>
      <c r="Q16" s="19">
        <v>0</v>
      </c>
      <c r="R16" s="19">
        <v>0.6</v>
      </c>
      <c r="S16" s="19">
        <v>0</v>
      </c>
      <c r="T16" s="19">
        <v>0.6</v>
      </c>
      <c r="U16" s="19">
        <v>0</v>
      </c>
      <c r="V16" s="19">
        <v>103.5</v>
      </c>
      <c r="W16" s="19">
        <v>0</v>
      </c>
      <c r="X16" s="19">
        <v>0.6</v>
      </c>
      <c r="Y16" s="19">
        <v>0</v>
      </c>
      <c r="Z16" s="19">
        <v>0.6</v>
      </c>
      <c r="AA16" s="19">
        <v>0</v>
      </c>
      <c r="AB16" s="19">
        <v>0.6</v>
      </c>
      <c r="AC16" s="19">
        <v>0</v>
      </c>
      <c r="AD16" s="19">
        <v>0.6</v>
      </c>
      <c r="AE16" s="19">
        <v>0</v>
      </c>
      <c r="AF16" s="19">
        <v>8.3099999999999993E-2</v>
      </c>
      <c r="AG16" s="19">
        <v>0</v>
      </c>
      <c r="AH16" s="29"/>
      <c r="AI16" s="30">
        <f t="shared" si="5"/>
        <v>0.18640999999999996</v>
      </c>
    </row>
    <row r="17" spans="1:35" s="24" customFormat="1" ht="42.75" customHeight="1" x14ac:dyDescent="0.25">
      <c r="A17" s="54"/>
      <c r="B17" s="60" t="s">
        <v>36</v>
      </c>
      <c r="C17" s="14" t="s">
        <v>28</v>
      </c>
      <c r="D17" s="15">
        <f>D18</f>
        <v>5604.2</v>
      </c>
      <c r="E17" s="15">
        <f t="shared" si="7"/>
        <v>225.904</v>
      </c>
      <c r="F17" s="15">
        <f t="shared" si="7"/>
        <v>225.904</v>
      </c>
      <c r="G17" s="15">
        <f t="shared" si="7"/>
        <v>225.904</v>
      </c>
      <c r="H17" s="15">
        <f t="shared" si="2"/>
        <v>4.0309767674244315</v>
      </c>
      <c r="I17" s="15">
        <f t="shared" si="3"/>
        <v>100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0</v>
      </c>
      <c r="N17" s="16">
        <f t="shared" si="8"/>
        <v>383.63200000000001</v>
      </c>
      <c r="O17" s="16">
        <f t="shared" si="8"/>
        <v>0</v>
      </c>
      <c r="P17" s="16">
        <f t="shared" si="8"/>
        <v>383.63200000000001</v>
      </c>
      <c r="Q17" s="16">
        <f t="shared" si="8"/>
        <v>0</v>
      </c>
      <c r="R17" s="16">
        <f t="shared" si="8"/>
        <v>383.63200000000001</v>
      </c>
      <c r="S17" s="16">
        <f t="shared" si="8"/>
        <v>0</v>
      </c>
      <c r="T17" s="16">
        <f t="shared" si="8"/>
        <v>383.63200000000001</v>
      </c>
      <c r="U17" s="16">
        <f t="shared" si="8"/>
        <v>0</v>
      </c>
      <c r="V17" s="16">
        <f t="shared" si="8"/>
        <v>383.63200000000001</v>
      </c>
      <c r="W17" s="16">
        <f t="shared" si="8"/>
        <v>0</v>
      </c>
      <c r="X17" s="16">
        <f t="shared" si="8"/>
        <v>383.63200000000001</v>
      </c>
      <c r="Y17" s="16">
        <f t="shared" si="8"/>
        <v>0</v>
      </c>
      <c r="Z17" s="16">
        <f>Z18</f>
        <v>383.63200000000001</v>
      </c>
      <c r="AA17" s="16">
        <f t="shared" si="8"/>
        <v>0</v>
      </c>
      <c r="AB17" s="16">
        <f t="shared" si="8"/>
        <v>383.63200000000001</v>
      </c>
      <c r="AC17" s="16">
        <f t="shared" si="8"/>
        <v>0</v>
      </c>
      <c r="AD17" s="16">
        <f t="shared" si="8"/>
        <v>1097.1320000000001</v>
      </c>
      <c r="AE17" s="16">
        <f t="shared" si="8"/>
        <v>0</v>
      </c>
      <c r="AF17" s="16">
        <f t="shared" si="8"/>
        <v>828.476</v>
      </c>
      <c r="AG17" s="16">
        <f t="shared" si="8"/>
        <v>0</v>
      </c>
      <c r="AH17" s="29"/>
      <c r="AI17" s="30">
        <f t="shared" si="5"/>
        <v>0</v>
      </c>
    </row>
    <row r="18" spans="1:35" s="25" customFormat="1" ht="45.75" customHeight="1" x14ac:dyDescent="0.25">
      <c r="A18" s="55"/>
      <c r="B18" s="61"/>
      <c r="C18" s="17" t="s">
        <v>29</v>
      </c>
      <c r="D18" s="18">
        <f>SUM(J18,L18,N18,P18,R18,T18,V18,X18,Z18,AB18,AD18,AF18)</f>
        <v>5604.2</v>
      </c>
      <c r="E18" s="18">
        <f>J18</f>
        <v>225.904</v>
      </c>
      <c r="F18" s="18">
        <f>G18</f>
        <v>225.904</v>
      </c>
      <c r="G18" s="18">
        <f>SUM(K18,M18,O18,Q18,S18,U18,W18,Y18,AA18,AC18,AE18,AG18)</f>
        <v>225.904</v>
      </c>
      <c r="H18" s="18">
        <f t="shared" si="2"/>
        <v>4.0309767674244315</v>
      </c>
      <c r="I18" s="18">
        <f t="shared" si="3"/>
        <v>100</v>
      </c>
      <c r="J18" s="19">
        <v>225.904</v>
      </c>
      <c r="K18" s="19">
        <f>225904/1000</f>
        <v>225.904</v>
      </c>
      <c r="L18" s="19">
        <v>383.63200000000001</v>
      </c>
      <c r="M18" s="19">
        <v>0</v>
      </c>
      <c r="N18" s="19">
        <v>383.63200000000001</v>
      </c>
      <c r="O18" s="19">
        <v>0</v>
      </c>
      <c r="P18" s="19">
        <v>383.63200000000001</v>
      </c>
      <c r="Q18" s="19">
        <v>0</v>
      </c>
      <c r="R18" s="19">
        <v>383.63200000000001</v>
      </c>
      <c r="S18" s="19">
        <v>0</v>
      </c>
      <c r="T18" s="19">
        <v>383.63200000000001</v>
      </c>
      <c r="U18" s="19">
        <v>0</v>
      </c>
      <c r="V18" s="19">
        <v>383.63200000000001</v>
      </c>
      <c r="W18" s="19">
        <v>0</v>
      </c>
      <c r="X18" s="19">
        <v>383.63200000000001</v>
      </c>
      <c r="Y18" s="19">
        <v>0</v>
      </c>
      <c r="Z18" s="19">
        <v>383.63200000000001</v>
      </c>
      <c r="AA18" s="19">
        <v>0</v>
      </c>
      <c r="AB18" s="19">
        <v>383.63200000000001</v>
      </c>
      <c r="AC18" s="19">
        <v>0</v>
      </c>
      <c r="AD18" s="19">
        <v>1097.1320000000001</v>
      </c>
      <c r="AE18" s="19">
        <v>0</v>
      </c>
      <c r="AF18" s="19">
        <v>828.476</v>
      </c>
      <c r="AG18" s="19">
        <v>0</v>
      </c>
      <c r="AH18" s="29"/>
      <c r="AI18" s="30">
        <f t="shared" si="5"/>
        <v>0</v>
      </c>
    </row>
    <row r="19" spans="1:35" s="24" customFormat="1" ht="45.75" customHeight="1" x14ac:dyDescent="0.25">
      <c r="A19" s="54"/>
      <c r="B19" s="52" t="s">
        <v>37</v>
      </c>
      <c r="C19" s="14" t="s">
        <v>28</v>
      </c>
      <c r="D19" s="15">
        <f>D20</f>
        <v>100</v>
      </c>
      <c r="E19" s="15">
        <f t="shared" si="7"/>
        <v>0</v>
      </c>
      <c r="F19" s="15">
        <f t="shared" si="7"/>
        <v>0</v>
      </c>
      <c r="G19" s="15">
        <f t="shared" si="7"/>
        <v>0</v>
      </c>
      <c r="H19" s="15">
        <f t="shared" si="2"/>
        <v>0</v>
      </c>
      <c r="I19" s="15">
        <f t="shared" si="3"/>
        <v>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0</v>
      </c>
      <c r="U19" s="16">
        <f t="shared" si="8"/>
        <v>0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100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55"/>
      <c r="B20" s="53"/>
      <c r="C20" s="17" t="s">
        <v>29</v>
      </c>
      <c r="D20" s="18">
        <f>SUM(J20,L20,N20,P20,R20,T20,V20,X20,Z20,AB20,AD20,AF20)</f>
        <v>100</v>
      </c>
      <c r="E20" s="18">
        <f>J20</f>
        <v>0</v>
      </c>
      <c r="F20" s="18">
        <f>G20</f>
        <v>0</v>
      </c>
      <c r="G20" s="18">
        <f>SUM(K20,M20,O20,Q20,S20,U20,W20,Y20,AA20,AC20,AE20,AG20)</f>
        <v>0</v>
      </c>
      <c r="H20" s="18">
        <f t="shared" si="2"/>
        <v>0</v>
      </c>
      <c r="I20" s="18">
        <f t="shared" si="3"/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100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56"/>
      <c r="B21" s="52" t="s">
        <v>38</v>
      </c>
      <c r="C21" s="14" t="s">
        <v>28</v>
      </c>
      <c r="D21" s="15">
        <f>D22</f>
        <v>309.7</v>
      </c>
      <c r="E21" s="15">
        <f t="shared" si="7"/>
        <v>0</v>
      </c>
      <c r="F21" s="15">
        <f t="shared" si="7"/>
        <v>0</v>
      </c>
      <c r="G21" s="15">
        <f t="shared" si="7"/>
        <v>0</v>
      </c>
      <c r="H21" s="15">
        <f t="shared" si="2"/>
        <v>0</v>
      </c>
      <c r="I21" s="15">
        <f t="shared" si="3"/>
        <v>0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10.5</v>
      </c>
      <c r="S21" s="16">
        <f t="shared" si="8"/>
        <v>0</v>
      </c>
      <c r="T21" s="16">
        <f t="shared" si="8"/>
        <v>10.5</v>
      </c>
      <c r="U21" s="16">
        <f t="shared" si="8"/>
        <v>0</v>
      </c>
      <c r="V21" s="16">
        <f t="shared" si="8"/>
        <v>110.5</v>
      </c>
      <c r="W21" s="16">
        <f t="shared" si="8"/>
        <v>0</v>
      </c>
      <c r="X21" s="16">
        <f t="shared" si="8"/>
        <v>10.5</v>
      </c>
      <c r="Y21" s="16">
        <f t="shared" si="8"/>
        <v>0</v>
      </c>
      <c r="Z21" s="16">
        <f t="shared" si="8"/>
        <v>10.5</v>
      </c>
      <c r="AA21" s="16">
        <f t="shared" si="8"/>
        <v>0</v>
      </c>
      <c r="AB21" s="16">
        <f t="shared" si="8"/>
        <v>10.5</v>
      </c>
      <c r="AC21" s="16">
        <f t="shared" si="8"/>
        <v>0</v>
      </c>
      <c r="AD21" s="16">
        <f t="shared" si="8"/>
        <v>10.5</v>
      </c>
      <c r="AE21" s="16">
        <f t="shared" si="8"/>
        <v>0</v>
      </c>
      <c r="AF21" s="16">
        <f t="shared" si="8"/>
        <v>136.19999999999999</v>
      </c>
      <c r="AG21" s="16">
        <f t="shared" si="8"/>
        <v>0</v>
      </c>
      <c r="AH21" s="29"/>
      <c r="AI21" s="30">
        <f t="shared" si="5"/>
        <v>0</v>
      </c>
    </row>
    <row r="22" spans="1:35" s="25" customFormat="1" ht="42" customHeight="1" x14ac:dyDescent="0.25">
      <c r="A22" s="56"/>
      <c r="B22" s="53"/>
      <c r="C22" s="17" t="s">
        <v>29</v>
      </c>
      <c r="D22" s="18">
        <f>SUM(J22,L22,N22,P22,R22,T22,V22,X22,Z22,AB22,AD22,AF22)</f>
        <v>309.7</v>
      </c>
      <c r="E22" s="18">
        <f>J22</f>
        <v>0</v>
      </c>
      <c r="F22" s="18">
        <f>G22</f>
        <v>0</v>
      </c>
      <c r="G22" s="18">
        <f>SUM(K22,M22,O22,Q22,S22,U22,W22,Y22,AA22,AC22,AE22,AG22)</f>
        <v>0</v>
      </c>
      <c r="H22" s="18">
        <f t="shared" si="2"/>
        <v>0</v>
      </c>
      <c r="I22" s="18">
        <f t="shared" si="3"/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10.5</v>
      </c>
      <c r="S22" s="19">
        <v>0</v>
      </c>
      <c r="T22" s="19">
        <v>10.5</v>
      </c>
      <c r="U22" s="19">
        <v>0</v>
      </c>
      <c r="V22" s="19">
        <v>110.5</v>
      </c>
      <c r="W22" s="19">
        <v>0</v>
      </c>
      <c r="X22" s="19">
        <v>10.5</v>
      </c>
      <c r="Y22" s="19">
        <v>0</v>
      </c>
      <c r="Z22" s="19">
        <v>10.5</v>
      </c>
      <c r="AA22" s="19">
        <v>0</v>
      </c>
      <c r="AB22" s="19">
        <v>10.5</v>
      </c>
      <c r="AC22" s="19">
        <v>0</v>
      </c>
      <c r="AD22" s="19">
        <v>10.5</v>
      </c>
      <c r="AE22" s="19">
        <v>0</v>
      </c>
      <c r="AF22" s="19">
        <v>136.19999999999999</v>
      </c>
      <c r="AG22" s="19">
        <v>0</v>
      </c>
      <c r="AH22" s="29"/>
      <c r="AI22" s="30">
        <f t="shared" si="5"/>
        <v>0</v>
      </c>
    </row>
    <row r="23" spans="1:35" s="28" customFormat="1" ht="42" customHeight="1" x14ac:dyDescent="0.25">
      <c r="A23" s="54"/>
      <c r="B23" s="52" t="s">
        <v>44</v>
      </c>
      <c r="C23" s="14" t="s">
        <v>28</v>
      </c>
      <c r="D23" s="15">
        <f>D24</f>
        <v>4200</v>
      </c>
      <c r="E23" s="15">
        <f>E24</f>
        <v>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3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0</v>
      </c>
    </row>
    <row r="24" spans="1:35" s="31" customFormat="1" ht="42" customHeight="1" x14ac:dyDescent="0.25">
      <c r="A24" s="55"/>
      <c r="B24" s="53"/>
      <c r="C24" s="17" t="s">
        <v>29</v>
      </c>
      <c r="D24" s="18">
        <f>SUM(J24,L24,N24,P24,R24,T24,V24,X24,Z24,AB24,AD24,AF24)</f>
        <v>4200</v>
      </c>
      <c r="E24" s="18">
        <f>J24</f>
        <v>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0</v>
      </c>
    </row>
    <row r="25" spans="1:35" s="13" customFormat="1" ht="18.75" customHeight="1" x14ac:dyDescent="0.25">
      <c r="A25" s="11" t="s">
        <v>39</v>
      </c>
      <c r="B25" s="57" t="s">
        <v>31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9"/>
      <c r="AH25" s="12"/>
      <c r="AI25" s="20"/>
    </row>
    <row r="26" spans="1:35" s="9" customFormat="1" ht="82.5" customHeight="1" x14ac:dyDescent="0.25">
      <c r="A26" s="48" t="s">
        <v>40</v>
      </c>
      <c r="B26" s="50" t="s">
        <v>41</v>
      </c>
      <c r="C26" s="36" t="s">
        <v>28</v>
      </c>
      <c r="D26" s="37">
        <f>D27</f>
        <v>9452.1</v>
      </c>
      <c r="E26" s="37">
        <f>E27</f>
        <v>1204.9469999999999</v>
      </c>
      <c r="F26" s="37">
        <f t="shared" ref="E26:G28" si="10">F27</f>
        <v>835.91274999999996</v>
      </c>
      <c r="G26" s="37">
        <f t="shared" si="10"/>
        <v>835.91274999999996</v>
      </c>
      <c r="H26" s="37">
        <f t="shared" si="2"/>
        <v>8.8436723056252031</v>
      </c>
      <c r="I26" s="37">
        <f t="shared" si="3"/>
        <v>69.373403975444575</v>
      </c>
      <c r="J26" s="38">
        <f>J27</f>
        <v>1204.9469999999999</v>
      </c>
      <c r="K26" s="38">
        <f t="shared" ref="K26:AG28" si="11">K27</f>
        <v>835.91274999999996</v>
      </c>
      <c r="L26" s="38">
        <f t="shared" si="11"/>
        <v>786.58299999999997</v>
      </c>
      <c r="M26" s="38">
        <f t="shared" si="11"/>
        <v>0</v>
      </c>
      <c r="N26" s="38">
        <f t="shared" si="11"/>
        <v>649.17899999999997</v>
      </c>
      <c r="O26" s="38">
        <f t="shared" si="11"/>
        <v>0</v>
      </c>
      <c r="P26" s="38">
        <f t="shared" si="11"/>
        <v>854.86099999999999</v>
      </c>
      <c r="Q26" s="38">
        <f t="shared" si="11"/>
        <v>0</v>
      </c>
      <c r="R26" s="38">
        <f t="shared" si="11"/>
        <v>711.29399999999998</v>
      </c>
      <c r="S26" s="38">
        <f t="shared" si="11"/>
        <v>0</v>
      </c>
      <c r="T26" s="38">
        <f t="shared" si="11"/>
        <v>649.17899999999997</v>
      </c>
      <c r="U26" s="38">
        <f t="shared" si="11"/>
        <v>0</v>
      </c>
      <c r="V26" s="38">
        <f t="shared" si="11"/>
        <v>854.86099999999999</v>
      </c>
      <c r="W26" s="38">
        <f t="shared" si="11"/>
        <v>0</v>
      </c>
      <c r="X26" s="38">
        <f t="shared" si="11"/>
        <v>711.29399999999998</v>
      </c>
      <c r="Y26" s="38">
        <f t="shared" si="11"/>
        <v>0</v>
      </c>
      <c r="Z26" s="38">
        <f t="shared" si="11"/>
        <v>649.17899999999997</v>
      </c>
      <c r="AA26" s="38">
        <f t="shared" si="11"/>
        <v>0</v>
      </c>
      <c r="AB26" s="38">
        <f t="shared" si="11"/>
        <v>752.02</v>
      </c>
      <c r="AC26" s="38">
        <f t="shared" si="11"/>
        <v>0</v>
      </c>
      <c r="AD26" s="38">
        <f t="shared" si="11"/>
        <v>738.23599999999999</v>
      </c>
      <c r="AE26" s="38">
        <f t="shared" si="11"/>
        <v>0</v>
      </c>
      <c r="AF26" s="38">
        <f t="shared" si="11"/>
        <v>890.46699999999998</v>
      </c>
      <c r="AG26" s="38">
        <f t="shared" si="11"/>
        <v>0</v>
      </c>
      <c r="AH26" s="12"/>
      <c r="AI26" s="30">
        <f>E26-G26</f>
        <v>369.03424999999993</v>
      </c>
    </row>
    <row r="27" spans="1:35" s="10" customFormat="1" ht="73.5" customHeight="1" x14ac:dyDescent="0.25">
      <c r="A27" s="49"/>
      <c r="B27" s="51"/>
      <c r="C27" s="40" t="s">
        <v>29</v>
      </c>
      <c r="D27" s="41">
        <f>SUM(J27,L27,N27,P27,R27,T27,V27,X27,Z27,AB27,AD27,AF27)</f>
        <v>9452.1</v>
      </c>
      <c r="E27" s="41">
        <f>J27</f>
        <v>1204.9469999999999</v>
      </c>
      <c r="F27" s="41">
        <f>G27</f>
        <v>835.91274999999996</v>
      </c>
      <c r="G27" s="41">
        <f>SUM(K27,M27,O27,Q27,S27,U27,W27,Y27,AA27,AC27,AE27,AG27)</f>
        <v>835.91274999999996</v>
      </c>
      <c r="H27" s="41">
        <f>IFERROR(G27/D27*100,0)</f>
        <v>8.8436723056252031</v>
      </c>
      <c r="I27" s="41">
        <f>IFERROR(G27/E27*100,0)</f>
        <v>69.373403975444575</v>
      </c>
      <c r="J27" s="42">
        <v>1204.9469999999999</v>
      </c>
      <c r="K27" s="42">
        <f>(804071.23+31841.52)/1000</f>
        <v>835.91274999999996</v>
      </c>
      <c r="L27" s="42">
        <v>786.58299999999997</v>
      </c>
      <c r="M27" s="42">
        <v>0</v>
      </c>
      <c r="N27" s="42">
        <v>649.17899999999997</v>
      </c>
      <c r="O27" s="42">
        <v>0</v>
      </c>
      <c r="P27" s="42">
        <v>854.86099999999999</v>
      </c>
      <c r="Q27" s="42">
        <v>0</v>
      </c>
      <c r="R27" s="42">
        <v>711.29399999999998</v>
      </c>
      <c r="S27" s="42">
        <v>0</v>
      </c>
      <c r="T27" s="42">
        <v>649.17899999999997</v>
      </c>
      <c r="U27" s="42">
        <v>0</v>
      </c>
      <c r="V27" s="42">
        <v>854.86099999999999</v>
      </c>
      <c r="W27" s="42">
        <v>0</v>
      </c>
      <c r="X27" s="42">
        <v>711.29399999999998</v>
      </c>
      <c r="Y27" s="42">
        <v>0</v>
      </c>
      <c r="Z27" s="42">
        <v>649.17899999999997</v>
      </c>
      <c r="AA27" s="42">
        <v>0</v>
      </c>
      <c r="AB27" s="42">
        <v>752.02</v>
      </c>
      <c r="AC27" s="42">
        <v>0</v>
      </c>
      <c r="AD27" s="42">
        <v>738.23599999999999</v>
      </c>
      <c r="AE27" s="42">
        <v>0</v>
      </c>
      <c r="AF27" s="42">
        <v>890.46699999999998</v>
      </c>
      <c r="AG27" s="42">
        <v>0</v>
      </c>
      <c r="AH27" s="12"/>
      <c r="AI27" s="30">
        <f>E27-G27</f>
        <v>369.03424999999993</v>
      </c>
    </row>
    <row r="28" spans="1:35" s="9" customFormat="1" ht="179.25" customHeight="1" x14ac:dyDescent="0.25">
      <c r="A28" s="48" t="s">
        <v>42</v>
      </c>
      <c r="B28" s="50" t="s">
        <v>43</v>
      </c>
      <c r="C28" s="36" t="s">
        <v>28</v>
      </c>
      <c r="D28" s="37">
        <f>D29</f>
        <v>41514.995999999999</v>
      </c>
      <c r="E28" s="37">
        <f t="shared" si="10"/>
        <v>3169.7449999999999</v>
      </c>
      <c r="F28" s="37">
        <f t="shared" si="10"/>
        <v>1148.50991</v>
      </c>
      <c r="G28" s="37">
        <f t="shared" si="10"/>
        <v>1148.50991</v>
      </c>
      <c r="H28" s="37">
        <f>IFERROR(G28/D28*100,0)</f>
        <v>2.7664940880639857</v>
      </c>
      <c r="I28" s="37">
        <f>IFERROR(G28/E28*100,0)</f>
        <v>36.233511213047109</v>
      </c>
      <c r="J28" s="38">
        <f>J29</f>
        <v>3169.7449999999999</v>
      </c>
      <c r="K28" s="38">
        <f t="shared" si="11"/>
        <v>1148.50991</v>
      </c>
      <c r="L28" s="38">
        <f t="shared" si="11"/>
        <v>3462.663</v>
      </c>
      <c r="M28" s="38">
        <f t="shared" si="11"/>
        <v>0</v>
      </c>
      <c r="N28" s="38">
        <f t="shared" si="11"/>
        <v>3519.2629999999999</v>
      </c>
      <c r="O28" s="38">
        <f t="shared" si="11"/>
        <v>0</v>
      </c>
      <c r="P28" s="38">
        <f t="shared" si="11"/>
        <v>3776.7139999999999</v>
      </c>
      <c r="Q28" s="38">
        <f t="shared" si="11"/>
        <v>0</v>
      </c>
      <c r="R28" s="38">
        <f t="shared" si="11"/>
        <v>3564.1419999999998</v>
      </c>
      <c r="S28" s="38">
        <f t="shared" si="11"/>
        <v>0</v>
      </c>
      <c r="T28" s="38">
        <f t="shared" si="11"/>
        <v>3546.3629999999998</v>
      </c>
      <c r="U28" s="38">
        <f t="shared" si="11"/>
        <v>0</v>
      </c>
      <c r="V28" s="38">
        <f t="shared" si="11"/>
        <v>3384.62</v>
      </c>
      <c r="W28" s="38">
        <f t="shared" si="11"/>
        <v>0</v>
      </c>
      <c r="X28" s="38">
        <f t="shared" si="11"/>
        <v>3241.163</v>
      </c>
      <c r="Y28" s="38">
        <f t="shared" si="11"/>
        <v>0</v>
      </c>
      <c r="Z28" s="38">
        <f t="shared" si="11"/>
        <v>3006.163</v>
      </c>
      <c r="AA28" s="38">
        <f t="shared" si="11"/>
        <v>0</v>
      </c>
      <c r="AB28" s="38">
        <f t="shared" si="11"/>
        <v>3142.6770000000001</v>
      </c>
      <c r="AC28" s="38">
        <f t="shared" si="11"/>
        <v>0</v>
      </c>
      <c r="AD28" s="38">
        <f t="shared" si="11"/>
        <v>3176.1019999999999</v>
      </c>
      <c r="AE28" s="38">
        <f t="shared" si="11"/>
        <v>0</v>
      </c>
      <c r="AF28" s="38">
        <f t="shared" si="11"/>
        <v>4525.3810000000003</v>
      </c>
      <c r="AG28" s="38">
        <f t="shared" si="11"/>
        <v>0</v>
      </c>
      <c r="AH28" s="12"/>
      <c r="AI28" s="30"/>
    </row>
    <row r="29" spans="1:35" s="10" customFormat="1" ht="73.5" customHeight="1" x14ac:dyDescent="0.25">
      <c r="A29" s="49"/>
      <c r="B29" s="51"/>
      <c r="C29" s="40" t="s">
        <v>29</v>
      </c>
      <c r="D29" s="41">
        <f>SUM(J29,L29,N29,P29,R29,T29,V29,X29,Z29,AB29,AD29,AF29)</f>
        <v>41514.995999999999</v>
      </c>
      <c r="E29" s="41">
        <f>J29</f>
        <v>3169.7449999999999</v>
      </c>
      <c r="F29" s="41">
        <f>G29</f>
        <v>1148.50991</v>
      </c>
      <c r="G29" s="41">
        <f>SUM(K29,M29,O29,Q29,S29,U29,W29,Y29,AA29,AC29,AE29,AG29)</f>
        <v>1148.50991</v>
      </c>
      <c r="H29" s="41">
        <f>IFERROR(G29/D29*100,0)</f>
        <v>2.7664940880639857</v>
      </c>
      <c r="I29" s="41">
        <f>IFERROR(G29/E29*100,0)</f>
        <v>36.233511213047109</v>
      </c>
      <c r="J29" s="42">
        <v>3169.7449999999999</v>
      </c>
      <c r="K29" s="42">
        <f>1148509.91/1000</f>
        <v>1148.50991</v>
      </c>
      <c r="L29" s="42">
        <v>3462.663</v>
      </c>
      <c r="M29" s="42">
        <v>0</v>
      </c>
      <c r="N29" s="42">
        <v>3519.2629999999999</v>
      </c>
      <c r="O29" s="42">
        <v>0</v>
      </c>
      <c r="P29" s="42">
        <v>3776.7139999999999</v>
      </c>
      <c r="Q29" s="42">
        <v>0</v>
      </c>
      <c r="R29" s="42">
        <v>3564.1419999999998</v>
      </c>
      <c r="S29" s="42">
        <v>0</v>
      </c>
      <c r="T29" s="42">
        <v>3546.3629999999998</v>
      </c>
      <c r="U29" s="42">
        <v>0</v>
      </c>
      <c r="V29" s="42">
        <v>3384.62</v>
      </c>
      <c r="W29" s="42">
        <v>0</v>
      </c>
      <c r="X29" s="42">
        <v>3241.163</v>
      </c>
      <c r="Y29" s="42">
        <v>0</v>
      </c>
      <c r="Z29" s="42">
        <v>3006.163</v>
      </c>
      <c r="AA29" s="42">
        <v>0</v>
      </c>
      <c r="AB29" s="42">
        <v>3142.6770000000001</v>
      </c>
      <c r="AC29" s="42">
        <v>0</v>
      </c>
      <c r="AD29" s="42">
        <v>3176.1019999999999</v>
      </c>
      <c r="AE29" s="42">
        <v>0</v>
      </c>
      <c r="AF29" s="42">
        <v>4525.3810000000003</v>
      </c>
      <c r="AG29" s="42">
        <v>0</v>
      </c>
      <c r="AH29" s="12"/>
      <c r="AI29" s="30"/>
    </row>
    <row r="30" spans="1:35" s="8" customFormat="1" x14ac:dyDescent="0.25">
      <c r="C30" s="2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G31" s="23"/>
      <c r="I31" s="23"/>
    </row>
  </sheetData>
  <mergeCells count="4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28:A29"/>
    <mergeCell ref="B28:B29"/>
    <mergeCell ref="B23:B24"/>
    <mergeCell ref="A23:A24"/>
    <mergeCell ref="A19:A20"/>
    <mergeCell ref="B19:B20"/>
    <mergeCell ref="A21:A22"/>
    <mergeCell ref="B21:B22"/>
    <mergeCell ref="B25:AG25"/>
    <mergeCell ref="A26:A27"/>
    <mergeCell ref="B26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2026-05-13T09:10:16Z</dcterms:modified>
</cp:coreProperties>
</file>